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livsvdc1\public\OLIVIUS\IROP 2\87. výzva\Luby\VŘ\DI\Vysvětlení ZD č. 3\"/>
    </mc:Choice>
  </mc:AlternateContent>
  <bookViews>
    <workbookView xWindow="0" yWindow="0" windowWidth="28800" windowHeight="12432"/>
  </bookViews>
  <sheets>
    <sheet name="Rekapitulace stavby" sheetId="1" r:id="rId1"/>
    <sheet name="00 - Vedlejší náklady" sheetId="2" r:id="rId2"/>
    <sheet name="10 - 1PP" sheetId="3" r:id="rId3"/>
    <sheet name="20 - 1NP" sheetId="4" r:id="rId4"/>
    <sheet name="30 - 2NP" sheetId="5" r:id="rId5"/>
    <sheet name="40 - Podkroví" sheetId="6" r:id="rId6"/>
    <sheet name="50 - Odrenážování objektu..." sheetId="7" r:id="rId7"/>
    <sheet name="60 - Zateplení" sheetId="8" r:id="rId8"/>
    <sheet name="70 - ZTI" sheetId="9" r:id="rId9"/>
    <sheet name="80 - ÚT" sheetId="10" r:id="rId10"/>
    <sheet name="90 - Elektroinstalace" sheetId="11" r:id="rId11"/>
  </sheets>
  <definedNames>
    <definedName name="_xlnm._FilterDatabase" localSheetId="1" hidden="1">'00 - Vedlejší náklady'!$C$119:$L$128</definedName>
    <definedName name="_xlnm._FilterDatabase" localSheetId="2" hidden="1">'10 - 1PP'!$C$124:$L$173</definedName>
    <definedName name="_xlnm._FilterDatabase" localSheetId="3" hidden="1">'20 - 1NP'!$C$129:$L$218</definedName>
    <definedName name="_xlnm._FilterDatabase" localSheetId="4" hidden="1">'30 - 2NP'!$C$126:$L$178</definedName>
    <definedName name="_xlnm._FilterDatabase" localSheetId="5" hidden="1">'40 - Podkroví'!$C$132:$L$234</definedName>
    <definedName name="_xlnm._FilterDatabase" localSheetId="6" hidden="1">'50 - Odrenážování objektu...'!$C$126:$L$191</definedName>
    <definedName name="_xlnm._FilterDatabase" localSheetId="7" hidden="1">'60 - Zateplení'!$C$124:$L$184</definedName>
    <definedName name="_xlnm._FilterDatabase" localSheetId="8" hidden="1">'70 - ZTI'!$C$126:$L$196</definedName>
    <definedName name="_xlnm._FilterDatabase" localSheetId="9" hidden="1">'80 - ÚT'!$C$121:$L$144</definedName>
    <definedName name="_xlnm._FilterDatabase" localSheetId="10" hidden="1">'90 - Elektroinstalace'!$C$117:$L$141</definedName>
    <definedName name="_xlnm.Print_Titles" localSheetId="1">'00 - Vedlejší náklady'!$119:$119</definedName>
    <definedName name="_xlnm.Print_Titles" localSheetId="2">'10 - 1PP'!$124:$124</definedName>
    <definedName name="_xlnm.Print_Titles" localSheetId="3">'20 - 1NP'!$129:$129</definedName>
    <definedName name="_xlnm.Print_Titles" localSheetId="4">'30 - 2NP'!$126:$126</definedName>
    <definedName name="_xlnm.Print_Titles" localSheetId="5">'40 - Podkroví'!$132:$132</definedName>
    <definedName name="_xlnm.Print_Titles" localSheetId="6">'50 - Odrenážování objektu...'!$126:$126</definedName>
    <definedName name="_xlnm.Print_Titles" localSheetId="7">'60 - Zateplení'!$124:$124</definedName>
    <definedName name="_xlnm.Print_Titles" localSheetId="8">'70 - ZTI'!$126:$126</definedName>
    <definedName name="_xlnm.Print_Titles" localSheetId="9">'80 - ÚT'!$121:$121</definedName>
    <definedName name="_xlnm.Print_Titles" localSheetId="10">'90 - Elektroinstalace'!$117:$117</definedName>
    <definedName name="_xlnm.Print_Titles" localSheetId="0">'Rekapitulace stavby'!$92:$92</definedName>
    <definedName name="_xlnm.Print_Area" localSheetId="1">'00 - Vedlejší náklady'!$C$4:$K$76,'00 - Vedlejší náklady'!$C$82:$K$101,'00 - Vedlejší náklady'!$C$107:$L$128</definedName>
    <definedName name="_xlnm.Print_Area" localSheetId="2">'10 - 1PP'!$C$4:$K$76,'10 - 1PP'!$C$82:$K$106,'10 - 1PP'!$C$112:$L$173</definedName>
    <definedName name="_xlnm.Print_Area" localSheetId="3">'20 - 1NP'!$C$4:$K$76,'20 - 1NP'!$C$82:$K$111,'20 - 1NP'!$C$117:$L$218</definedName>
    <definedName name="_xlnm.Print_Area" localSheetId="4">'30 - 2NP'!$C$4:$K$76,'30 - 2NP'!$C$82:$K$108,'30 - 2NP'!$C$114:$L$178</definedName>
    <definedName name="_xlnm.Print_Area" localSheetId="5">'40 - Podkroví'!$C$4:$K$76,'40 - Podkroví'!$C$82:$K$114,'40 - Podkroví'!$C$120:$L$234</definedName>
    <definedName name="_xlnm.Print_Area" localSheetId="6">'50 - Odrenážování objektu...'!$C$4:$K$76,'50 - Odrenážování objektu...'!$C$82:$K$108,'50 - Odrenážování objektu...'!$C$114:$L$191</definedName>
    <definedName name="_xlnm.Print_Area" localSheetId="7">'60 - Zateplení'!$C$4:$K$76,'60 - Zateplení'!$C$82:$K$106,'60 - Zateplení'!$C$112:$L$184</definedName>
    <definedName name="_xlnm.Print_Area" localSheetId="8">'70 - ZTI'!$C$4:$K$76,'70 - ZTI'!$C$82:$K$108,'70 - ZTI'!$C$114:$L$196</definedName>
    <definedName name="_xlnm.Print_Area" localSheetId="9">'80 - ÚT'!$C$4:$K$76,'80 - ÚT'!$C$82:$K$103,'80 - ÚT'!$C$109:$L$144</definedName>
    <definedName name="_xlnm.Print_Area" localSheetId="10">'90 - Elektroinstalace'!$C$4:$K$76,'90 - Elektroinstalace'!$C$82:$K$99,'90 - Elektroinstalace'!$C$105:$L$141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K39" i="11" l="1"/>
  <c r="K38" i="11"/>
  <c r="BA104" i="1" s="1"/>
  <c r="K37" i="11"/>
  <c r="AZ104" i="1" s="1"/>
  <c r="BI141" i="11"/>
  <c r="BH141" i="11"/>
  <c r="BG141" i="11"/>
  <c r="BF141" i="11"/>
  <c r="X141" i="11"/>
  <c r="V141" i="11"/>
  <c r="T141" i="11"/>
  <c r="P141" i="11"/>
  <c r="BI140" i="11"/>
  <c r="BH140" i="11"/>
  <c r="BG140" i="11"/>
  <c r="BF140" i="11"/>
  <c r="X140" i="11"/>
  <c r="V140" i="11"/>
  <c r="T140" i="11"/>
  <c r="P140" i="11"/>
  <c r="BI139" i="11"/>
  <c r="BH139" i="11"/>
  <c r="BG139" i="11"/>
  <c r="BF139" i="11"/>
  <c r="X139" i="11"/>
  <c r="V139" i="11"/>
  <c r="T139" i="11"/>
  <c r="P139" i="11"/>
  <c r="BI138" i="11"/>
  <c r="BH138" i="11"/>
  <c r="BG138" i="11"/>
  <c r="BF138" i="11"/>
  <c r="X138" i="11"/>
  <c r="V138" i="11"/>
  <c r="T138" i="11"/>
  <c r="P138" i="11"/>
  <c r="BI137" i="11"/>
  <c r="BH137" i="11"/>
  <c r="BG137" i="11"/>
  <c r="BF137" i="11"/>
  <c r="X137" i="11"/>
  <c r="V137" i="11"/>
  <c r="T137" i="11"/>
  <c r="P137" i="11"/>
  <c r="BI136" i="11"/>
  <c r="BH136" i="11"/>
  <c r="BG136" i="11"/>
  <c r="BF136" i="11"/>
  <c r="X136" i="11"/>
  <c r="V136" i="11"/>
  <c r="T136" i="11"/>
  <c r="P136" i="11"/>
  <c r="BI135" i="11"/>
  <c r="BH135" i="11"/>
  <c r="BG135" i="11"/>
  <c r="BF135" i="11"/>
  <c r="X135" i="11"/>
  <c r="V135" i="11"/>
  <c r="T135" i="11"/>
  <c r="P135" i="11"/>
  <c r="BI134" i="11"/>
  <c r="BH134" i="11"/>
  <c r="BG134" i="11"/>
  <c r="BF134" i="11"/>
  <c r="X134" i="11"/>
  <c r="V134" i="11"/>
  <c r="T134" i="11"/>
  <c r="P134" i="11"/>
  <c r="BK134" i="11" s="1"/>
  <c r="BI133" i="11"/>
  <c r="BH133" i="11"/>
  <c r="BG133" i="11"/>
  <c r="BF133" i="11"/>
  <c r="X133" i="11"/>
  <c r="V133" i="11"/>
  <c r="T133" i="11"/>
  <c r="P133" i="11"/>
  <c r="BI132" i="11"/>
  <c r="BH132" i="11"/>
  <c r="BG132" i="11"/>
  <c r="BF132" i="11"/>
  <c r="X132" i="11"/>
  <c r="V132" i="11"/>
  <c r="T132" i="11"/>
  <c r="P132" i="11"/>
  <c r="BI131" i="11"/>
  <c r="BH131" i="11"/>
  <c r="BG131" i="11"/>
  <c r="BF131" i="11"/>
  <c r="X131" i="11"/>
  <c r="V131" i="11"/>
  <c r="T131" i="11"/>
  <c r="P131" i="11"/>
  <c r="BI130" i="11"/>
  <c r="BH130" i="11"/>
  <c r="BG130" i="11"/>
  <c r="BF130" i="11"/>
  <c r="X130" i="11"/>
  <c r="V130" i="11"/>
  <c r="T130" i="11"/>
  <c r="P130" i="11"/>
  <c r="BI129" i="11"/>
  <c r="BH129" i="11"/>
  <c r="BG129" i="11"/>
  <c r="BF129" i="11"/>
  <c r="X129" i="11"/>
  <c r="V129" i="11"/>
  <c r="T129" i="11"/>
  <c r="P129" i="11"/>
  <c r="BK129" i="11" s="1"/>
  <c r="BI128" i="11"/>
  <c r="BH128" i="11"/>
  <c r="BG128" i="11"/>
  <c r="BF128" i="11"/>
  <c r="X128" i="11"/>
  <c r="V128" i="11"/>
  <c r="T128" i="11"/>
  <c r="P128" i="11"/>
  <c r="BI127" i="11"/>
  <c r="BH127" i="11"/>
  <c r="BG127" i="11"/>
  <c r="BF127" i="11"/>
  <c r="X127" i="11"/>
  <c r="V127" i="11"/>
  <c r="T127" i="11"/>
  <c r="P127" i="11"/>
  <c r="BI126" i="11"/>
  <c r="BH126" i="11"/>
  <c r="BG126" i="11"/>
  <c r="BF126" i="11"/>
  <c r="X126" i="11"/>
  <c r="V126" i="11"/>
  <c r="T126" i="11"/>
  <c r="P126" i="11"/>
  <c r="BI125" i="11"/>
  <c r="BH125" i="11"/>
  <c r="BG125" i="11"/>
  <c r="BF125" i="11"/>
  <c r="X125" i="11"/>
  <c r="V125" i="11"/>
  <c r="T125" i="11"/>
  <c r="P125" i="11"/>
  <c r="BI124" i="11"/>
  <c r="BH124" i="11"/>
  <c r="BG124" i="11"/>
  <c r="BF124" i="11"/>
  <c r="X124" i="11"/>
  <c r="V124" i="11"/>
  <c r="T124" i="11"/>
  <c r="P124" i="11"/>
  <c r="BI123" i="11"/>
  <c r="BH123" i="11"/>
  <c r="BG123" i="11"/>
  <c r="BF123" i="11"/>
  <c r="X123" i="11"/>
  <c r="V123" i="11"/>
  <c r="T123" i="11"/>
  <c r="P123" i="11"/>
  <c r="BI122" i="11"/>
  <c r="BH122" i="11"/>
  <c r="BG122" i="11"/>
  <c r="BF122" i="11"/>
  <c r="X122" i="11"/>
  <c r="V122" i="11"/>
  <c r="T122" i="11"/>
  <c r="P122" i="11"/>
  <c r="BI121" i="11"/>
  <c r="BH121" i="11"/>
  <c r="BG121" i="11"/>
  <c r="BF121" i="11"/>
  <c r="X121" i="11"/>
  <c r="V121" i="11"/>
  <c r="T121" i="11"/>
  <c r="P121" i="11"/>
  <c r="J115" i="11"/>
  <c r="J114" i="11"/>
  <c r="F114" i="11"/>
  <c r="F112" i="11"/>
  <c r="E110" i="11"/>
  <c r="J92" i="11"/>
  <c r="J91" i="11"/>
  <c r="F91" i="11"/>
  <c r="F89" i="11"/>
  <c r="E87" i="11"/>
  <c r="J18" i="11"/>
  <c r="E18" i="11"/>
  <c r="F92" i="11" s="1"/>
  <c r="J17" i="11"/>
  <c r="J12" i="11"/>
  <c r="J112" i="11"/>
  <c r="E7" i="11"/>
  <c r="E108" i="11" s="1"/>
  <c r="K39" i="10"/>
  <c r="K38" i="10"/>
  <c r="BA103" i="1"/>
  <c r="K37" i="10"/>
  <c r="AZ103" i="1" s="1"/>
  <c r="BI144" i="10"/>
  <c r="BH144" i="10"/>
  <c r="BG144" i="10"/>
  <c r="BF144" i="10"/>
  <c r="X144" i="10"/>
  <c r="X143" i="10" s="1"/>
  <c r="V144" i="10"/>
  <c r="V143" i="10"/>
  <c r="T144" i="10"/>
  <c r="T143" i="10" s="1"/>
  <c r="P144" i="10"/>
  <c r="BI142" i="10"/>
  <c r="BH142" i="10"/>
  <c r="BG142" i="10"/>
  <c r="BF142" i="10"/>
  <c r="X142" i="10"/>
  <c r="V142" i="10"/>
  <c r="T142" i="10"/>
  <c r="P142" i="10"/>
  <c r="BI141" i="10"/>
  <c r="BH141" i="10"/>
  <c r="BG141" i="10"/>
  <c r="BF141" i="10"/>
  <c r="X141" i="10"/>
  <c r="V141" i="10"/>
  <c r="T141" i="10"/>
  <c r="P141" i="10"/>
  <c r="BI140" i="10"/>
  <c r="BH140" i="10"/>
  <c r="BG140" i="10"/>
  <c r="BF140" i="10"/>
  <c r="X140" i="10"/>
  <c r="V140" i="10"/>
  <c r="T140" i="10"/>
  <c r="P140" i="10"/>
  <c r="BI138" i="10"/>
  <c r="BH138" i="10"/>
  <c r="BG138" i="10"/>
  <c r="BF138" i="10"/>
  <c r="X138" i="10"/>
  <c r="V138" i="10"/>
  <c r="T138" i="10"/>
  <c r="P138" i="10"/>
  <c r="BI137" i="10"/>
  <c r="BH137" i="10"/>
  <c r="BG137" i="10"/>
  <c r="BF137" i="10"/>
  <c r="X137" i="10"/>
  <c r="V137" i="10"/>
  <c r="T137" i="10"/>
  <c r="P137" i="10"/>
  <c r="BI136" i="10"/>
  <c r="BH136" i="10"/>
  <c r="BG136" i="10"/>
  <c r="BF136" i="10"/>
  <c r="X136" i="10"/>
  <c r="V136" i="10"/>
  <c r="T136" i="10"/>
  <c r="P136" i="10"/>
  <c r="BI134" i="10"/>
  <c r="BH134" i="10"/>
  <c r="BG134" i="10"/>
  <c r="BF134" i="10"/>
  <c r="X134" i="10"/>
  <c r="V134" i="10"/>
  <c r="T134" i="10"/>
  <c r="P134" i="10"/>
  <c r="BI133" i="10"/>
  <c r="BH133" i="10"/>
  <c r="BG133" i="10"/>
  <c r="BF133" i="10"/>
  <c r="X133" i="10"/>
  <c r="V133" i="10"/>
  <c r="T133" i="10"/>
  <c r="P133" i="10"/>
  <c r="BI132" i="10"/>
  <c r="BH132" i="10"/>
  <c r="BG132" i="10"/>
  <c r="BF132" i="10"/>
  <c r="X132" i="10"/>
  <c r="V132" i="10"/>
  <c r="T132" i="10"/>
  <c r="P132" i="10"/>
  <c r="BI131" i="10"/>
  <c r="BH131" i="10"/>
  <c r="BG131" i="10"/>
  <c r="BF131" i="10"/>
  <c r="X131" i="10"/>
  <c r="V131" i="10"/>
  <c r="T131" i="10"/>
  <c r="P131" i="10"/>
  <c r="BI130" i="10"/>
  <c r="BH130" i="10"/>
  <c r="BG130" i="10"/>
  <c r="BF130" i="10"/>
  <c r="X130" i="10"/>
  <c r="V130" i="10"/>
  <c r="T130" i="10"/>
  <c r="P130" i="10"/>
  <c r="BI128" i="10"/>
  <c r="BH128" i="10"/>
  <c r="BG128" i="10"/>
  <c r="BF128" i="10"/>
  <c r="X128" i="10"/>
  <c r="V128" i="10"/>
  <c r="T128" i="10"/>
  <c r="P128" i="10"/>
  <c r="BI127" i="10"/>
  <c r="BH127" i="10"/>
  <c r="BG127" i="10"/>
  <c r="BF127" i="10"/>
  <c r="X127" i="10"/>
  <c r="V127" i="10"/>
  <c r="T127" i="10"/>
  <c r="P127" i="10"/>
  <c r="BI126" i="10"/>
  <c r="BH126" i="10"/>
  <c r="BG126" i="10"/>
  <c r="BF126" i="10"/>
  <c r="X126" i="10"/>
  <c r="V126" i="10"/>
  <c r="T126" i="10"/>
  <c r="P126" i="10"/>
  <c r="BI125" i="10"/>
  <c r="BH125" i="10"/>
  <c r="BG125" i="10"/>
  <c r="BF125" i="10"/>
  <c r="X125" i="10"/>
  <c r="V125" i="10"/>
  <c r="T125" i="10"/>
  <c r="P125" i="10"/>
  <c r="J119" i="10"/>
  <c r="J118" i="10"/>
  <c r="F118" i="10"/>
  <c r="F116" i="10"/>
  <c r="E114" i="10"/>
  <c r="J92" i="10"/>
  <c r="J91" i="10"/>
  <c r="F91" i="10"/>
  <c r="F89" i="10"/>
  <c r="E87" i="10"/>
  <c r="J18" i="10"/>
  <c r="E18" i="10"/>
  <c r="F92" i="10" s="1"/>
  <c r="J17" i="10"/>
  <c r="J12" i="10"/>
  <c r="J116" i="10" s="1"/>
  <c r="E7" i="10"/>
  <c r="E85" i="10" s="1"/>
  <c r="K39" i="9"/>
  <c r="K38" i="9"/>
  <c r="BA102" i="1"/>
  <c r="K37" i="9"/>
  <c r="AZ102" i="1"/>
  <c r="BI196" i="9"/>
  <c r="BH196" i="9"/>
  <c r="BG196" i="9"/>
  <c r="BF196" i="9"/>
  <c r="X196" i="9"/>
  <c r="V196" i="9"/>
  <c r="T196" i="9"/>
  <c r="P196" i="9"/>
  <c r="BI195" i="9"/>
  <c r="BH195" i="9"/>
  <c r="BG195" i="9"/>
  <c r="BF195" i="9"/>
  <c r="X195" i="9"/>
  <c r="V195" i="9"/>
  <c r="T195" i="9"/>
  <c r="P195" i="9"/>
  <c r="BI193" i="9"/>
  <c r="BH193" i="9"/>
  <c r="BG193" i="9"/>
  <c r="BF193" i="9"/>
  <c r="X193" i="9"/>
  <c r="V193" i="9"/>
  <c r="T193" i="9"/>
  <c r="P193" i="9"/>
  <c r="BI192" i="9"/>
  <c r="BH192" i="9"/>
  <c r="BG192" i="9"/>
  <c r="BF192" i="9"/>
  <c r="X192" i="9"/>
  <c r="V192" i="9"/>
  <c r="T192" i="9"/>
  <c r="P192" i="9"/>
  <c r="BI191" i="9"/>
  <c r="BH191" i="9"/>
  <c r="BG191" i="9"/>
  <c r="BF191" i="9"/>
  <c r="X191" i="9"/>
  <c r="V191" i="9"/>
  <c r="T191" i="9"/>
  <c r="P191" i="9"/>
  <c r="BK191" i="9" s="1"/>
  <c r="BI190" i="9"/>
  <c r="BH190" i="9"/>
  <c r="BG190" i="9"/>
  <c r="BF190" i="9"/>
  <c r="X190" i="9"/>
  <c r="V190" i="9"/>
  <c r="T190" i="9"/>
  <c r="P190" i="9"/>
  <c r="BI189" i="9"/>
  <c r="BH189" i="9"/>
  <c r="BG189" i="9"/>
  <c r="BF189" i="9"/>
  <c r="X189" i="9"/>
  <c r="V189" i="9"/>
  <c r="T189" i="9"/>
  <c r="P189" i="9"/>
  <c r="BI188" i="9"/>
  <c r="BH188" i="9"/>
  <c r="BG188" i="9"/>
  <c r="BF188" i="9"/>
  <c r="X188" i="9"/>
  <c r="V188" i="9"/>
  <c r="T188" i="9"/>
  <c r="P188" i="9"/>
  <c r="BI187" i="9"/>
  <c r="BH187" i="9"/>
  <c r="BG187" i="9"/>
  <c r="BF187" i="9"/>
  <c r="X187" i="9"/>
  <c r="V187" i="9"/>
  <c r="T187" i="9"/>
  <c r="P187" i="9"/>
  <c r="BI186" i="9"/>
  <c r="BH186" i="9"/>
  <c r="BG186" i="9"/>
  <c r="BF186" i="9"/>
  <c r="X186" i="9"/>
  <c r="V186" i="9"/>
  <c r="T186" i="9"/>
  <c r="P186" i="9"/>
  <c r="BK186" i="9" s="1"/>
  <c r="BI185" i="9"/>
  <c r="BH185" i="9"/>
  <c r="BG185" i="9"/>
  <c r="BF185" i="9"/>
  <c r="X185" i="9"/>
  <c r="V185" i="9"/>
  <c r="T185" i="9"/>
  <c r="P185" i="9"/>
  <c r="BI184" i="9"/>
  <c r="BH184" i="9"/>
  <c r="BG184" i="9"/>
  <c r="BF184" i="9"/>
  <c r="X184" i="9"/>
  <c r="V184" i="9"/>
  <c r="T184" i="9"/>
  <c r="P184" i="9"/>
  <c r="BI183" i="9"/>
  <c r="BH183" i="9"/>
  <c r="BG183" i="9"/>
  <c r="BF183" i="9"/>
  <c r="X183" i="9"/>
  <c r="V183" i="9"/>
  <c r="T183" i="9"/>
  <c r="P183" i="9"/>
  <c r="BI182" i="9"/>
  <c r="BH182" i="9"/>
  <c r="BG182" i="9"/>
  <c r="BF182" i="9"/>
  <c r="X182" i="9"/>
  <c r="V182" i="9"/>
  <c r="T182" i="9"/>
  <c r="P182" i="9"/>
  <c r="BI181" i="9"/>
  <c r="BH181" i="9"/>
  <c r="BG181" i="9"/>
  <c r="BF181" i="9"/>
  <c r="X181" i="9"/>
  <c r="V181" i="9"/>
  <c r="T181" i="9"/>
  <c r="P181" i="9"/>
  <c r="K181" i="9" s="1"/>
  <c r="BE181" i="9" s="1"/>
  <c r="BI180" i="9"/>
  <c r="BH180" i="9"/>
  <c r="BG180" i="9"/>
  <c r="BF180" i="9"/>
  <c r="X180" i="9"/>
  <c r="V180" i="9"/>
  <c r="T180" i="9"/>
  <c r="P180" i="9"/>
  <c r="BI178" i="9"/>
  <c r="BH178" i="9"/>
  <c r="BG178" i="9"/>
  <c r="BF178" i="9"/>
  <c r="X178" i="9"/>
  <c r="V178" i="9"/>
  <c r="T178" i="9"/>
  <c r="P178" i="9"/>
  <c r="BI177" i="9"/>
  <c r="BH177" i="9"/>
  <c r="BG177" i="9"/>
  <c r="BF177" i="9"/>
  <c r="X177" i="9"/>
  <c r="V177" i="9"/>
  <c r="T177" i="9"/>
  <c r="P177" i="9"/>
  <c r="BI176" i="9"/>
  <c r="BH176" i="9"/>
  <c r="BG176" i="9"/>
  <c r="BF176" i="9"/>
  <c r="X176" i="9"/>
  <c r="V176" i="9"/>
  <c r="T176" i="9"/>
  <c r="P176" i="9"/>
  <c r="BI175" i="9"/>
  <c r="BH175" i="9"/>
  <c r="BG175" i="9"/>
  <c r="BF175" i="9"/>
  <c r="X175" i="9"/>
  <c r="V175" i="9"/>
  <c r="T175" i="9"/>
  <c r="P175" i="9"/>
  <c r="K175" i="9" s="1"/>
  <c r="BE175" i="9" s="1"/>
  <c r="BI174" i="9"/>
  <c r="BH174" i="9"/>
  <c r="BG174" i="9"/>
  <c r="BF174" i="9"/>
  <c r="X174" i="9"/>
  <c r="V174" i="9"/>
  <c r="T174" i="9"/>
  <c r="P174" i="9"/>
  <c r="BI173" i="9"/>
  <c r="BH173" i="9"/>
  <c r="BG173" i="9"/>
  <c r="BF173" i="9"/>
  <c r="X173" i="9"/>
  <c r="V173" i="9"/>
  <c r="T173" i="9"/>
  <c r="P173" i="9"/>
  <c r="BI172" i="9"/>
  <c r="BH172" i="9"/>
  <c r="BG172" i="9"/>
  <c r="BF172" i="9"/>
  <c r="X172" i="9"/>
  <c r="V172" i="9"/>
  <c r="T172" i="9"/>
  <c r="P172" i="9"/>
  <c r="BI171" i="9"/>
  <c r="BH171" i="9"/>
  <c r="BG171" i="9"/>
  <c r="BF171" i="9"/>
  <c r="X171" i="9"/>
  <c r="V171" i="9"/>
  <c r="T171" i="9"/>
  <c r="P171" i="9"/>
  <c r="BI170" i="9"/>
  <c r="BH170" i="9"/>
  <c r="BG170" i="9"/>
  <c r="BF170" i="9"/>
  <c r="X170" i="9"/>
  <c r="V170" i="9"/>
  <c r="T170" i="9"/>
  <c r="P170" i="9"/>
  <c r="BK170" i="9" s="1"/>
  <c r="BI169" i="9"/>
  <c r="BH169" i="9"/>
  <c r="BG169" i="9"/>
  <c r="BF169" i="9"/>
  <c r="X169" i="9"/>
  <c r="V169" i="9"/>
  <c r="T169" i="9"/>
  <c r="P169" i="9"/>
  <c r="BI168" i="9"/>
  <c r="BH168" i="9"/>
  <c r="BG168" i="9"/>
  <c r="BF168" i="9"/>
  <c r="X168" i="9"/>
  <c r="V168" i="9"/>
  <c r="T168" i="9"/>
  <c r="P168" i="9"/>
  <c r="BI167" i="9"/>
  <c r="BH167" i="9"/>
  <c r="BG167" i="9"/>
  <c r="BF167" i="9"/>
  <c r="X167" i="9"/>
  <c r="V167" i="9"/>
  <c r="T167" i="9"/>
  <c r="P167" i="9"/>
  <c r="BI166" i="9"/>
  <c r="BH166" i="9"/>
  <c r="BG166" i="9"/>
  <c r="BF166" i="9"/>
  <c r="X166" i="9"/>
  <c r="V166" i="9"/>
  <c r="T166" i="9"/>
  <c r="P166" i="9"/>
  <c r="BI165" i="9"/>
  <c r="BH165" i="9"/>
  <c r="BG165" i="9"/>
  <c r="BF165" i="9"/>
  <c r="X165" i="9"/>
  <c r="V165" i="9"/>
  <c r="T165" i="9"/>
  <c r="P165" i="9"/>
  <c r="BK165" i="9" s="1"/>
  <c r="BI164" i="9"/>
  <c r="BH164" i="9"/>
  <c r="BG164" i="9"/>
  <c r="BF164" i="9"/>
  <c r="X164" i="9"/>
  <c r="V164" i="9"/>
  <c r="T164" i="9"/>
  <c r="P164" i="9"/>
  <c r="BI163" i="9"/>
  <c r="BH163" i="9"/>
  <c r="BG163" i="9"/>
  <c r="BF163" i="9"/>
  <c r="X163" i="9"/>
  <c r="V163" i="9"/>
  <c r="T163" i="9"/>
  <c r="P163" i="9"/>
  <c r="BI162" i="9"/>
  <c r="BH162" i="9"/>
  <c r="BG162" i="9"/>
  <c r="BF162" i="9"/>
  <c r="X162" i="9"/>
  <c r="V162" i="9"/>
  <c r="T162" i="9"/>
  <c r="P162" i="9"/>
  <c r="BI160" i="9"/>
  <c r="BH160" i="9"/>
  <c r="BG160" i="9"/>
  <c r="BF160" i="9"/>
  <c r="X160" i="9"/>
  <c r="V160" i="9"/>
  <c r="T160" i="9"/>
  <c r="P160" i="9"/>
  <c r="BI159" i="9"/>
  <c r="BH159" i="9"/>
  <c r="BG159" i="9"/>
  <c r="BF159" i="9"/>
  <c r="X159" i="9"/>
  <c r="V159" i="9"/>
  <c r="T159" i="9"/>
  <c r="P159" i="9"/>
  <c r="K159" i="9" s="1"/>
  <c r="BE159" i="9" s="1"/>
  <c r="BI158" i="9"/>
  <c r="BH158" i="9"/>
  <c r="BG158" i="9"/>
  <c r="BF158" i="9"/>
  <c r="X158" i="9"/>
  <c r="V158" i="9"/>
  <c r="T158" i="9"/>
  <c r="P158" i="9"/>
  <c r="BI157" i="9"/>
  <c r="BH157" i="9"/>
  <c r="BG157" i="9"/>
  <c r="BF157" i="9"/>
  <c r="X157" i="9"/>
  <c r="V157" i="9"/>
  <c r="T157" i="9"/>
  <c r="P157" i="9"/>
  <c r="BI156" i="9"/>
  <c r="BH156" i="9"/>
  <c r="BG156" i="9"/>
  <c r="BF156" i="9"/>
  <c r="X156" i="9"/>
  <c r="V156" i="9"/>
  <c r="T156" i="9"/>
  <c r="P156" i="9"/>
  <c r="BI155" i="9"/>
  <c r="BH155" i="9"/>
  <c r="BG155" i="9"/>
  <c r="BF155" i="9"/>
  <c r="X155" i="9"/>
  <c r="V155" i="9"/>
  <c r="T155" i="9"/>
  <c r="P155" i="9"/>
  <c r="BI154" i="9"/>
  <c r="BH154" i="9"/>
  <c r="BG154" i="9"/>
  <c r="BF154" i="9"/>
  <c r="X154" i="9"/>
  <c r="V154" i="9"/>
  <c r="T154" i="9"/>
  <c r="P154" i="9"/>
  <c r="K154" i="9" s="1"/>
  <c r="BE154" i="9" s="1"/>
  <c r="BI153" i="9"/>
  <c r="BH153" i="9"/>
  <c r="BG153" i="9"/>
  <c r="BF153" i="9"/>
  <c r="X153" i="9"/>
  <c r="V153" i="9"/>
  <c r="T153" i="9"/>
  <c r="P153" i="9"/>
  <c r="BI152" i="9"/>
  <c r="BH152" i="9"/>
  <c r="BG152" i="9"/>
  <c r="BF152" i="9"/>
  <c r="X152" i="9"/>
  <c r="V152" i="9"/>
  <c r="T152" i="9"/>
  <c r="P152" i="9"/>
  <c r="BI151" i="9"/>
  <c r="BH151" i="9"/>
  <c r="BG151" i="9"/>
  <c r="BF151" i="9"/>
  <c r="X151" i="9"/>
  <c r="V151" i="9"/>
  <c r="T151" i="9"/>
  <c r="P151" i="9"/>
  <c r="BI150" i="9"/>
  <c r="BH150" i="9"/>
  <c r="BG150" i="9"/>
  <c r="BF150" i="9"/>
  <c r="X150" i="9"/>
  <c r="V150" i="9"/>
  <c r="T150" i="9"/>
  <c r="P150" i="9"/>
  <c r="BI147" i="9"/>
  <c r="BH147" i="9"/>
  <c r="BG147" i="9"/>
  <c r="BF147" i="9"/>
  <c r="X147" i="9"/>
  <c r="V147" i="9"/>
  <c r="T147" i="9"/>
  <c r="P147" i="9"/>
  <c r="K147" i="9" s="1"/>
  <c r="BE147" i="9" s="1"/>
  <c r="BI146" i="9"/>
  <c r="BH146" i="9"/>
  <c r="BG146" i="9"/>
  <c r="BF146" i="9"/>
  <c r="X146" i="9"/>
  <c r="V146" i="9"/>
  <c r="T146" i="9"/>
  <c r="P146" i="9"/>
  <c r="BI145" i="9"/>
  <c r="BH145" i="9"/>
  <c r="BG145" i="9"/>
  <c r="BF145" i="9"/>
  <c r="X145" i="9"/>
  <c r="V145" i="9"/>
  <c r="T145" i="9"/>
  <c r="P145" i="9"/>
  <c r="BI143" i="9"/>
  <c r="BH143" i="9"/>
  <c r="BG143" i="9"/>
  <c r="BF143" i="9"/>
  <c r="X143" i="9"/>
  <c r="V143" i="9"/>
  <c r="T143" i="9"/>
  <c r="P143" i="9"/>
  <c r="BI142" i="9"/>
  <c r="BH142" i="9"/>
  <c r="BG142" i="9"/>
  <c r="BF142" i="9"/>
  <c r="X142" i="9"/>
  <c r="V142" i="9"/>
  <c r="T142" i="9"/>
  <c r="P142" i="9"/>
  <c r="BI141" i="9"/>
  <c r="BH141" i="9"/>
  <c r="BG141" i="9"/>
  <c r="BF141" i="9"/>
  <c r="X141" i="9"/>
  <c r="V141" i="9"/>
  <c r="T141" i="9"/>
  <c r="P141" i="9"/>
  <c r="K141" i="9" s="1"/>
  <c r="BE141" i="9" s="1"/>
  <c r="BI140" i="9"/>
  <c r="BH140" i="9"/>
  <c r="BG140" i="9"/>
  <c r="BF140" i="9"/>
  <c r="X140" i="9"/>
  <c r="V140" i="9"/>
  <c r="T140" i="9"/>
  <c r="P140" i="9"/>
  <c r="BI139" i="9"/>
  <c r="BH139" i="9"/>
  <c r="BG139" i="9"/>
  <c r="BF139" i="9"/>
  <c r="X139" i="9"/>
  <c r="V139" i="9"/>
  <c r="T139" i="9"/>
  <c r="P139" i="9"/>
  <c r="BI138" i="9"/>
  <c r="BH138" i="9"/>
  <c r="BG138" i="9"/>
  <c r="BF138" i="9"/>
  <c r="X138" i="9"/>
  <c r="V138" i="9"/>
  <c r="T138" i="9"/>
  <c r="P138" i="9"/>
  <c r="BI136" i="9"/>
  <c r="BH136" i="9"/>
  <c r="BG136" i="9"/>
  <c r="BF136" i="9"/>
  <c r="X136" i="9"/>
  <c r="V136" i="9"/>
  <c r="T136" i="9"/>
  <c r="P136" i="9"/>
  <c r="BI135" i="9"/>
  <c r="BH135" i="9"/>
  <c r="BG135" i="9"/>
  <c r="BF135" i="9"/>
  <c r="X135" i="9"/>
  <c r="V135" i="9"/>
  <c r="T135" i="9"/>
  <c r="P135" i="9"/>
  <c r="BK135" i="9" s="1"/>
  <c r="BI133" i="9"/>
  <c r="BH133" i="9"/>
  <c r="BG133" i="9"/>
  <c r="BF133" i="9"/>
  <c r="X133" i="9"/>
  <c r="X132" i="9" s="1"/>
  <c r="V133" i="9"/>
  <c r="V132" i="9" s="1"/>
  <c r="T133" i="9"/>
  <c r="T132" i="9"/>
  <c r="P133" i="9"/>
  <c r="BI131" i="9"/>
  <c r="BH131" i="9"/>
  <c r="BG131" i="9"/>
  <c r="BF131" i="9"/>
  <c r="X131" i="9"/>
  <c r="V131" i="9"/>
  <c r="T131" i="9"/>
  <c r="P131" i="9"/>
  <c r="BI130" i="9"/>
  <c r="BH130" i="9"/>
  <c r="BG130" i="9"/>
  <c r="BF130" i="9"/>
  <c r="X130" i="9"/>
  <c r="V130" i="9"/>
  <c r="T130" i="9"/>
  <c r="P130" i="9"/>
  <c r="J124" i="9"/>
  <c r="J123" i="9"/>
  <c r="F123" i="9"/>
  <c r="F121" i="9"/>
  <c r="E119" i="9"/>
  <c r="J92" i="9"/>
  <c r="J91" i="9"/>
  <c r="F91" i="9"/>
  <c r="F89" i="9"/>
  <c r="E87" i="9"/>
  <c r="J18" i="9"/>
  <c r="E18" i="9"/>
  <c r="F124" i="9" s="1"/>
  <c r="J17" i="9"/>
  <c r="J12" i="9"/>
  <c r="J89" i="9" s="1"/>
  <c r="E7" i="9"/>
  <c r="E85" i="9" s="1"/>
  <c r="K39" i="8"/>
  <c r="K38" i="8"/>
  <c r="BA101" i="1" s="1"/>
  <c r="K37" i="8"/>
  <c r="AZ101" i="1"/>
  <c r="BI184" i="8"/>
  <c r="BH184" i="8"/>
  <c r="BG184" i="8"/>
  <c r="BF184" i="8"/>
  <c r="X184" i="8"/>
  <c r="V184" i="8"/>
  <c r="T184" i="8"/>
  <c r="P184" i="8"/>
  <c r="BI183" i="8"/>
  <c r="BH183" i="8"/>
  <c r="BG183" i="8"/>
  <c r="BF183" i="8"/>
  <c r="X183" i="8"/>
  <c r="V183" i="8"/>
  <c r="T183" i="8"/>
  <c r="P183" i="8"/>
  <c r="BI182" i="8"/>
  <c r="BH182" i="8"/>
  <c r="BG182" i="8"/>
  <c r="BF182" i="8"/>
  <c r="X182" i="8"/>
  <c r="V182" i="8"/>
  <c r="T182" i="8"/>
  <c r="P182" i="8"/>
  <c r="BI181" i="8"/>
  <c r="BH181" i="8"/>
  <c r="BG181" i="8"/>
  <c r="BF181" i="8"/>
  <c r="X181" i="8"/>
  <c r="V181" i="8"/>
  <c r="T181" i="8"/>
  <c r="P181" i="8"/>
  <c r="BI179" i="8"/>
  <c r="BH179" i="8"/>
  <c r="BG179" i="8"/>
  <c r="BF179" i="8"/>
  <c r="X179" i="8"/>
  <c r="V179" i="8"/>
  <c r="T179" i="8"/>
  <c r="P179" i="8"/>
  <c r="BI178" i="8"/>
  <c r="BH178" i="8"/>
  <c r="BG178" i="8"/>
  <c r="BF178" i="8"/>
  <c r="X178" i="8"/>
  <c r="V178" i="8"/>
  <c r="T178" i="8"/>
  <c r="P178" i="8"/>
  <c r="BI177" i="8"/>
  <c r="BH177" i="8"/>
  <c r="BG177" i="8"/>
  <c r="BF177" i="8"/>
  <c r="X177" i="8"/>
  <c r="V177" i="8"/>
  <c r="T177" i="8"/>
  <c r="P177" i="8"/>
  <c r="BI176" i="8"/>
  <c r="BH176" i="8"/>
  <c r="BG176" i="8"/>
  <c r="BF176" i="8"/>
  <c r="X176" i="8"/>
  <c r="V176" i="8"/>
  <c r="T176" i="8"/>
  <c r="P176" i="8"/>
  <c r="BI175" i="8"/>
  <c r="BH175" i="8"/>
  <c r="BG175" i="8"/>
  <c r="BF175" i="8"/>
  <c r="X175" i="8"/>
  <c r="V175" i="8"/>
  <c r="T175" i="8"/>
  <c r="P175" i="8"/>
  <c r="BK175" i="8" s="1"/>
  <c r="BI174" i="8"/>
  <c r="BH174" i="8"/>
  <c r="BG174" i="8"/>
  <c r="BF174" i="8"/>
  <c r="X174" i="8"/>
  <c r="V174" i="8"/>
  <c r="T174" i="8"/>
  <c r="P174" i="8"/>
  <c r="BI173" i="8"/>
  <c r="BH173" i="8"/>
  <c r="BG173" i="8"/>
  <c r="BF173" i="8"/>
  <c r="X173" i="8"/>
  <c r="V173" i="8"/>
  <c r="T173" i="8"/>
  <c r="P173" i="8"/>
  <c r="BI172" i="8"/>
  <c r="BH172" i="8"/>
  <c r="BG172" i="8"/>
  <c r="BF172" i="8"/>
  <c r="X172" i="8"/>
  <c r="V172" i="8"/>
  <c r="T172" i="8"/>
  <c r="P172" i="8"/>
  <c r="BI171" i="8"/>
  <c r="BH171" i="8"/>
  <c r="BG171" i="8"/>
  <c r="BF171" i="8"/>
  <c r="X171" i="8"/>
  <c r="V171" i="8"/>
  <c r="T171" i="8"/>
  <c r="P171" i="8"/>
  <c r="BI170" i="8"/>
  <c r="BH170" i="8"/>
  <c r="BG170" i="8"/>
  <c r="BF170" i="8"/>
  <c r="X170" i="8"/>
  <c r="V170" i="8"/>
  <c r="T170" i="8"/>
  <c r="P170" i="8"/>
  <c r="BI168" i="8"/>
  <c r="BH168" i="8"/>
  <c r="BG168" i="8"/>
  <c r="BF168" i="8"/>
  <c r="X168" i="8"/>
  <c r="V168" i="8"/>
  <c r="T168" i="8"/>
  <c r="P168" i="8"/>
  <c r="BI167" i="8"/>
  <c r="BH167" i="8"/>
  <c r="BG167" i="8"/>
  <c r="BF167" i="8"/>
  <c r="X167" i="8"/>
  <c r="V167" i="8"/>
  <c r="T167" i="8"/>
  <c r="P167" i="8"/>
  <c r="BI164" i="8"/>
  <c r="BH164" i="8"/>
  <c r="BG164" i="8"/>
  <c r="BF164" i="8"/>
  <c r="X164" i="8"/>
  <c r="X163" i="8"/>
  <c r="V164" i="8"/>
  <c r="V163" i="8" s="1"/>
  <c r="T164" i="8"/>
  <c r="T163" i="8" s="1"/>
  <c r="P164" i="8"/>
  <c r="BI162" i="8"/>
  <c r="BH162" i="8"/>
  <c r="BG162" i="8"/>
  <c r="BF162" i="8"/>
  <c r="X162" i="8"/>
  <c r="V162" i="8"/>
  <c r="T162" i="8"/>
  <c r="P162" i="8"/>
  <c r="BI161" i="8"/>
  <c r="BH161" i="8"/>
  <c r="BG161" i="8"/>
  <c r="BF161" i="8"/>
  <c r="X161" i="8"/>
  <c r="V161" i="8"/>
  <c r="T161" i="8"/>
  <c r="P161" i="8"/>
  <c r="BI160" i="8"/>
  <c r="BH160" i="8"/>
  <c r="BG160" i="8"/>
  <c r="BF160" i="8"/>
  <c r="X160" i="8"/>
  <c r="V160" i="8"/>
  <c r="T160" i="8"/>
  <c r="P160" i="8"/>
  <c r="BI158" i="8"/>
  <c r="BH158" i="8"/>
  <c r="BG158" i="8"/>
  <c r="BF158" i="8"/>
  <c r="X158" i="8"/>
  <c r="V158" i="8"/>
  <c r="T158" i="8"/>
  <c r="P158" i="8"/>
  <c r="BI157" i="8"/>
  <c r="BH157" i="8"/>
  <c r="BG157" i="8"/>
  <c r="BF157" i="8"/>
  <c r="X157" i="8"/>
  <c r="V157" i="8"/>
  <c r="T157" i="8"/>
  <c r="P157" i="8"/>
  <c r="BI156" i="8"/>
  <c r="BH156" i="8"/>
  <c r="BG156" i="8"/>
  <c r="BF156" i="8"/>
  <c r="X156" i="8"/>
  <c r="V156" i="8"/>
  <c r="T156" i="8"/>
  <c r="P156" i="8"/>
  <c r="BI155" i="8"/>
  <c r="BH155" i="8"/>
  <c r="BG155" i="8"/>
  <c r="BF155" i="8"/>
  <c r="X155" i="8"/>
  <c r="V155" i="8"/>
  <c r="T155" i="8"/>
  <c r="P155" i="8"/>
  <c r="BI154" i="8"/>
  <c r="BH154" i="8"/>
  <c r="BG154" i="8"/>
  <c r="BF154" i="8"/>
  <c r="X154" i="8"/>
  <c r="V154" i="8"/>
  <c r="T154" i="8"/>
  <c r="P154" i="8"/>
  <c r="BI153" i="8"/>
  <c r="BH153" i="8"/>
  <c r="BG153" i="8"/>
  <c r="BF153" i="8"/>
  <c r="X153" i="8"/>
  <c r="V153" i="8"/>
  <c r="T153" i="8"/>
  <c r="P153" i="8"/>
  <c r="BK153" i="8" s="1"/>
  <c r="BI152" i="8"/>
  <c r="BH152" i="8"/>
  <c r="BG152" i="8"/>
  <c r="BF152" i="8"/>
  <c r="X152" i="8"/>
  <c r="V152" i="8"/>
  <c r="T152" i="8"/>
  <c r="P152" i="8"/>
  <c r="BI151" i="8"/>
  <c r="BH151" i="8"/>
  <c r="BG151" i="8"/>
  <c r="BF151" i="8"/>
  <c r="X151" i="8"/>
  <c r="V151" i="8"/>
  <c r="T151" i="8"/>
  <c r="P151" i="8"/>
  <c r="BI150" i="8"/>
  <c r="BH150" i="8"/>
  <c r="BG150" i="8"/>
  <c r="BF150" i="8"/>
  <c r="X150" i="8"/>
  <c r="V150" i="8"/>
  <c r="T150" i="8"/>
  <c r="P150" i="8"/>
  <c r="BI149" i="8"/>
  <c r="BH149" i="8"/>
  <c r="BG149" i="8"/>
  <c r="BF149" i="8"/>
  <c r="X149" i="8"/>
  <c r="V149" i="8"/>
  <c r="T149" i="8"/>
  <c r="P149" i="8"/>
  <c r="BI148" i="8"/>
  <c r="BH148" i="8"/>
  <c r="BG148" i="8"/>
  <c r="BF148" i="8"/>
  <c r="X148" i="8"/>
  <c r="V148" i="8"/>
  <c r="T148" i="8"/>
  <c r="P148" i="8"/>
  <c r="BK148" i="8" s="1"/>
  <c r="BI146" i="8"/>
  <c r="BH146" i="8"/>
  <c r="BG146" i="8"/>
  <c r="BF146" i="8"/>
  <c r="X146" i="8"/>
  <c r="V146" i="8"/>
  <c r="T146" i="8"/>
  <c r="P146" i="8"/>
  <c r="BI145" i="8"/>
  <c r="BH145" i="8"/>
  <c r="BG145" i="8"/>
  <c r="BF145" i="8"/>
  <c r="X145" i="8"/>
  <c r="V145" i="8"/>
  <c r="T145" i="8"/>
  <c r="P145" i="8"/>
  <c r="BI144" i="8"/>
  <c r="BH144" i="8"/>
  <c r="BG144" i="8"/>
  <c r="BF144" i="8"/>
  <c r="X144" i="8"/>
  <c r="V144" i="8"/>
  <c r="T144" i="8"/>
  <c r="P144" i="8"/>
  <c r="BI143" i="8"/>
  <c r="BH143" i="8"/>
  <c r="BG143" i="8"/>
  <c r="BF143" i="8"/>
  <c r="X143" i="8"/>
  <c r="V143" i="8"/>
  <c r="T143" i="8"/>
  <c r="P143" i="8"/>
  <c r="BI142" i="8"/>
  <c r="BH142" i="8"/>
  <c r="BG142" i="8"/>
  <c r="BF142" i="8"/>
  <c r="X142" i="8"/>
  <c r="V142" i="8"/>
  <c r="T142" i="8"/>
  <c r="P142" i="8"/>
  <c r="K142" i="8" s="1"/>
  <c r="BE142" i="8" s="1"/>
  <c r="BI141" i="8"/>
  <c r="BH141" i="8"/>
  <c r="BG141" i="8"/>
  <c r="BF141" i="8"/>
  <c r="X141" i="8"/>
  <c r="V141" i="8"/>
  <c r="T141" i="8"/>
  <c r="P141" i="8"/>
  <c r="BI140" i="8"/>
  <c r="BH140" i="8"/>
  <c r="BG140" i="8"/>
  <c r="BF140" i="8"/>
  <c r="X140" i="8"/>
  <c r="V140" i="8"/>
  <c r="T140" i="8"/>
  <c r="P140" i="8"/>
  <c r="BI139" i="8"/>
  <c r="BH139" i="8"/>
  <c r="BG139" i="8"/>
  <c r="BF139" i="8"/>
  <c r="X139" i="8"/>
  <c r="V139" i="8"/>
  <c r="T139" i="8"/>
  <c r="P139" i="8"/>
  <c r="BI138" i="8"/>
  <c r="BH138" i="8"/>
  <c r="BG138" i="8"/>
  <c r="BF138" i="8"/>
  <c r="X138" i="8"/>
  <c r="V138" i="8"/>
  <c r="T138" i="8"/>
  <c r="P138" i="8"/>
  <c r="BI137" i="8"/>
  <c r="BH137" i="8"/>
  <c r="BG137" i="8"/>
  <c r="BF137" i="8"/>
  <c r="X137" i="8"/>
  <c r="V137" i="8"/>
  <c r="T137" i="8"/>
  <c r="P137" i="8"/>
  <c r="BI136" i="8"/>
  <c r="BH136" i="8"/>
  <c r="BG136" i="8"/>
  <c r="BF136" i="8"/>
  <c r="X136" i="8"/>
  <c r="V136" i="8"/>
  <c r="T136" i="8"/>
  <c r="P136" i="8"/>
  <c r="BI135" i="8"/>
  <c r="BH135" i="8"/>
  <c r="BG135" i="8"/>
  <c r="BF135" i="8"/>
  <c r="X135" i="8"/>
  <c r="V135" i="8"/>
  <c r="T135" i="8"/>
  <c r="P135" i="8"/>
  <c r="BI134" i="8"/>
  <c r="BH134" i="8"/>
  <c r="BG134" i="8"/>
  <c r="BF134" i="8"/>
  <c r="X134" i="8"/>
  <c r="V134" i="8"/>
  <c r="T134" i="8"/>
  <c r="P134" i="8"/>
  <c r="BI133" i="8"/>
  <c r="BH133" i="8"/>
  <c r="BG133" i="8"/>
  <c r="BF133" i="8"/>
  <c r="X133" i="8"/>
  <c r="V133" i="8"/>
  <c r="T133" i="8"/>
  <c r="P133" i="8"/>
  <c r="BI132" i="8"/>
  <c r="BH132" i="8"/>
  <c r="BG132" i="8"/>
  <c r="BF132" i="8"/>
  <c r="X132" i="8"/>
  <c r="V132" i="8"/>
  <c r="T132" i="8"/>
  <c r="P132" i="8"/>
  <c r="BI131" i="8"/>
  <c r="BH131" i="8"/>
  <c r="BG131" i="8"/>
  <c r="BF131" i="8"/>
  <c r="X131" i="8"/>
  <c r="V131" i="8"/>
  <c r="T131" i="8"/>
  <c r="P131" i="8"/>
  <c r="BI130" i="8"/>
  <c r="BH130" i="8"/>
  <c r="BG130" i="8"/>
  <c r="BF130" i="8"/>
  <c r="X130" i="8"/>
  <c r="V130" i="8"/>
  <c r="T130" i="8"/>
  <c r="P130" i="8"/>
  <c r="BI129" i="8"/>
  <c r="BH129" i="8"/>
  <c r="BG129" i="8"/>
  <c r="BF129" i="8"/>
  <c r="X129" i="8"/>
  <c r="V129" i="8"/>
  <c r="T129" i="8"/>
  <c r="P129" i="8"/>
  <c r="BI128" i="8"/>
  <c r="BH128" i="8"/>
  <c r="BG128" i="8"/>
  <c r="BF128" i="8"/>
  <c r="X128" i="8"/>
  <c r="V128" i="8"/>
  <c r="T128" i="8"/>
  <c r="P128" i="8"/>
  <c r="J122" i="8"/>
  <c r="J121" i="8"/>
  <c r="F121" i="8"/>
  <c r="F119" i="8"/>
  <c r="E117" i="8"/>
  <c r="J92" i="8"/>
  <c r="J91" i="8"/>
  <c r="F91" i="8"/>
  <c r="F89" i="8"/>
  <c r="E87" i="8"/>
  <c r="J18" i="8"/>
  <c r="E18" i="8"/>
  <c r="F92" i="8" s="1"/>
  <c r="J17" i="8"/>
  <c r="J12" i="8"/>
  <c r="J89" i="8" s="1"/>
  <c r="E7" i="8"/>
  <c r="E115" i="8" s="1"/>
  <c r="K39" i="7"/>
  <c r="K38" i="7"/>
  <c r="BA100" i="1"/>
  <c r="K37" i="7"/>
  <c r="AZ100" i="1" s="1"/>
  <c r="BI191" i="7"/>
  <c r="BH191" i="7"/>
  <c r="BG191" i="7"/>
  <c r="BF191" i="7"/>
  <c r="X191" i="7"/>
  <c r="V191" i="7"/>
  <c r="T191" i="7"/>
  <c r="P191" i="7"/>
  <c r="BI190" i="7"/>
  <c r="BH190" i="7"/>
  <c r="BG190" i="7"/>
  <c r="BF190" i="7"/>
  <c r="X190" i="7"/>
  <c r="V190" i="7"/>
  <c r="T190" i="7"/>
  <c r="P190" i="7"/>
  <c r="BI189" i="7"/>
  <c r="BH189" i="7"/>
  <c r="BG189" i="7"/>
  <c r="BF189" i="7"/>
  <c r="X189" i="7"/>
  <c r="V189" i="7"/>
  <c r="T189" i="7"/>
  <c r="P189" i="7"/>
  <c r="K189" i="7" s="1"/>
  <c r="BE189" i="7" s="1"/>
  <c r="BI188" i="7"/>
  <c r="BH188" i="7"/>
  <c r="BG188" i="7"/>
  <c r="BF188" i="7"/>
  <c r="X188" i="7"/>
  <c r="V188" i="7"/>
  <c r="T188" i="7"/>
  <c r="P188" i="7"/>
  <c r="BI187" i="7"/>
  <c r="BH187" i="7"/>
  <c r="BG187" i="7"/>
  <c r="BF187" i="7"/>
  <c r="X187" i="7"/>
  <c r="V187" i="7"/>
  <c r="T187" i="7"/>
  <c r="P187" i="7"/>
  <c r="BI185" i="7"/>
  <c r="BH185" i="7"/>
  <c r="BG185" i="7"/>
  <c r="BF185" i="7"/>
  <c r="X185" i="7"/>
  <c r="V185" i="7"/>
  <c r="T185" i="7"/>
  <c r="P185" i="7"/>
  <c r="BI184" i="7"/>
  <c r="BH184" i="7"/>
  <c r="BG184" i="7"/>
  <c r="BF184" i="7"/>
  <c r="X184" i="7"/>
  <c r="V184" i="7"/>
  <c r="T184" i="7"/>
  <c r="P184" i="7"/>
  <c r="BI183" i="7"/>
  <c r="BH183" i="7"/>
  <c r="BG183" i="7"/>
  <c r="BF183" i="7"/>
  <c r="X183" i="7"/>
  <c r="V183" i="7"/>
  <c r="T183" i="7"/>
  <c r="P183" i="7"/>
  <c r="K183" i="7" s="1"/>
  <c r="BE183" i="7" s="1"/>
  <c r="BI182" i="7"/>
  <c r="BH182" i="7"/>
  <c r="BG182" i="7"/>
  <c r="BF182" i="7"/>
  <c r="X182" i="7"/>
  <c r="V182" i="7"/>
  <c r="T182" i="7"/>
  <c r="P182" i="7"/>
  <c r="BI181" i="7"/>
  <c r="BH181" i="7"/>
  <c r="BG181" i="7"/>
  <c r="BF181" i="7"/>
  <c r="X181" i="7"/>
  <c r="V181" i="7"/>
  <c r="T181" i="7"/>
  <c r="P181" i="7"/>
  <c r="BI180" i="7"/>
  <c r="BH180" i="7"/>
  <c r="BG180" i="7"/>
  <c r="BF180" i="7"/>
  <c r="X180" i="7"/>
  <c r="V180" i="7"/>
  <c r="T180" i="7"/>
  <c r="P180" i="7"/>
  <c r="BI177" i="7"/>
  <c r="BH177" i="7"/>
  <c r="BG177" i="7"/>
  <c r="BF177" i="7"/>
  <c r="X177" i="7"/>
  <c r="X176" i="7"/>
  <c r="V177" i="7"/>
  <c r="V176" i="7" s="1"/>
  <c r="T177" i="7"/>
  <c r="T176" i="7"/>
  <c r="P177" i="7"/>
  <c r="BI175" i="7"/>
  <c r="BH175" i="7"/>
  <c r="BG175" i="7"/>
  <c r="BF175" i="7"/>
  <c r="X175" i="7"/>
  <c r="V175" i="7"/>
  <c r="T175" i="7"/>
  <c r="P175" i="7"/>
  <c r="BI174" i="7"/>
  <c r="BH174" i="7"/>
  <c r="BG174" i="7"/>
  <c r="BF174" i="7"/>
  <c r="X174" i="7"/>
  <c r="V174" i="7"/>
  <c r="T174" i="7"/>
  <c r="P174" i="7"/>
  <c r="BI173" i="7"/>
  <c r="BH173" i="7"/>
  <c r="BG173" i="7"/>
  <c r="BF173" i="7"/>
  <c r="X173" i="7"/>
  <c r="V173" i="7"/>
  <c r="T173" i="7"/>
  <c r="P173" i="7"/>
  <c r="K173" i="7" s="1"/>
  <c r="BE173" i="7" s="1"/>
  <c r="BI172" i="7"/>
  <c r="BH172" i="7"/>
  <c r="BG172" i="7"/>
  <c r="BF172" i="7"/>
  <c r="X172" i="7"/>
  <c r="V172" i="7"/>
  <c r="T172" i="7"/>
  <c r="P172" i="7"/>
  <c r="BI171" i="7"/>
  <c r="BH171" i="7"/>
  <c r="BG171" i="7"/>
  <c r="BF171" i="7"/>
  <c r="X171" i="7"/>
  <c r="V171" i="7"/>
  <c r="T171" i="7"/>
  <c r="P171" i="7"/>
  <c r="BI170" i="7"/>
  <c r="BH170" i="7"/>
  <c r="BG170" i="7"/>
  <c r="BF170" i="7"/>
  <c r="X170" i="7"/>
  <c r="V170" i="7"/>
  <c r="T170" i="7"/>
  <c r="P170" i="7"/>
  <c r="BI169" i="7"/>
  <c r="BH169" i="7"/>
  <c r="BG169" i="7"/>
  <c r="BF169" i="7"/>
  <c r="X169" i="7"/>
  <c r="V169" i="7"/>
  <c r="T169" i="7"/>
  <c r="P169" i="7"/>
  <c r="BI168" i="7"/>
  <c r="BH168" i="7"/>
  <c r="BG168" i="7"/>
  <c r="BF168" i="7"/>
  <c r="X168" i="7"/>
  <c r="V168" i="7"/>
  <c r="T168" i="7"/>
  <c r="P168" i="7"/>
  <c r="BK168" i="7" s="1"/>
  <c r="BI167" i="7"/>
  <c r="BH167" i="7"/>
  <c r="BG167" i="7"/>
  <c r="BF167" i="7"/>
  <c r="X167" i="7"/>
  <c r="V167" i="7"/>
  <c r="T167" i="7"/>
  <c r="P167" i="7"/>
  <c r="BI165" i="7"/>
  <c r="BH165" i="7"/>
  <c r="BG165" i="7"/>
  <c r="BF165" i="7"/>
  <c r="X165" i="7"/>
  <c r="V165" i="7"/>
  <c r="T165" i="7"/>
  <c r="P165" i="7"/>
  <c r="BI164" i="7"/>
  <c r="BH164" i="7"/>
  <c r="BG164" i="7"/>
  <c r="BF164" i="7"/>
  <c r="X164" i="7"/>
  <c r="V164" i="7"/>
  <c r="T164" i="7"/>
  <c r="P164" i="7"/>
  <c r="BI162" i="7"/>
  <c r="BH162" i="7"/>
  <c r="BG162" i="7"/>
  <c r="BF162" i="7"/>
  <c r="X162" i="7"/>
  <c r="V162" i="7"/>
  <c r="T162" i="7"/>
  <c r="P162" i="7"/>
  <c r="BI161" i="7"/>
  <c r="BH161" i="7"/>
  <c r="BG161" i="7"/>
  <c r="BF161" i="7"/>
  <c r="X161" i="7"/>
  <c r="V161" i="7"/>
  <c r="T161" i="7"/>
  <c r="P161" i="7"/>
  <c r="BI160" i="7"/>
  <c r="BH160" i="7"/>
  <c r="BG160" i="7"/>
  <c r="BF160" i="7"/>
  <c r="X160" i="7"/>
  <c r="V160" i="7"/>
  <c r="T160" i="7"/>
  <c r="P160" i="7"/>
  <c r="BI158" i="7"/>
  <c r="BH158" i="7"/>
  <c r="BG158" i="7"/>
  <c r="BF158" i="7"/>
  <c r="X158" i="7"/>
  <c r="X157" i="7" s="1"/>
  <c r="V158" i="7"/>
  <c r="V157" i="7" s="1"/>
  <c r="T158" i="7"/>
  <c r="T157" i="7"/>
  <c r="P158" i="7"/>
  <c r="BI156" i="7"/>
  <c r="BH156" i="7"/>
  <c r="BG156" i="7"/>
  <c r="BF156" i="7"/>
  <c r="X156" i="7"/>
  <c r="V156" i="7"/>
  <c r="T156" i="7"/>
  <c r="P156" i="7"/>
  <c r="BI155" i="7"/>
  <c r="BH155" i="7"/>
  <c r="BG155" i="7"/>
  <c r="BF155" i="7"/>
  <c r="X155" i="7"/>
  <c r="V155" i="7"/>
  <c r="T155" i="7"/>
  <c r="P155" i="7"/>
  <c r="BI154" i="7"/>
  <c r="BH154" i="7"/>
  <c r="BG154" i="7"/>
  <c r="BF154" i="7"/>
  <c r="X154" i="7"/>
  <c r="V154" i="7"/>
  <c r="T154" i="7"/>
  <c r="P154" i="7"/>
  <c r="BI153" i="7"/>
  <c r="BH153" i="7"/>
  <c r="BG153" i="7"/>
  <c r="BF153" i="7"/>
  <c r="X153" i="7"/>
  <c r="V153" i="7"/>
  <c r="T153" i="7"/>
  <c r="P153" i="7"/>
  <c r="BI152" i="7"/>
  <c r="BH152" i="7"/>
  <c r="BG152" i="7"/>
  <c r="BF152" i="7"/>
  <c r="X152" i="7"/>
  <c r="V152" i="7"/>
  <c r="T152" i="7"/>
  <c r="P152" i="7"/>
  <c r="BI150" i="7"/>
  <c r="BH150" i="7"/>
  <c r="BG150" i="7"/>
  <c r="BF150" i="7"/>
  <c r="X150" i="7"/>
  <c r="V150" i="7"/>
  <c r="T150" i="7"/>
  <c r="P150" i="7"/>
  <c r="BI149" i="7"/>
  <c r="BH149" i="7"/>
  <c r="BG149" i="7"/>
  <c r="BF149" i="7"/>
  <c r="X149" i="7"/>
  <c r="V149" i="7"/>
  <c r="T149" i="7"/>
  <c r="P149" i="7"/>
  <c r="BI148" i="7"/>
  <c r="BH148" i="7"/>
  <c r="BG148" i="7"/>
  <c r="BF148" i="7"/>
  <c r="X148" i="7"/>
  <c r="V148" i="7"/>
  <c r="T148" i="7"/>
  <c r="P148" i="7"/>
  <c r="BK148" i="7" s="1"/>
  <c r="BI147" i="7"/>
  <c r="BH147" i="7"/>
  <c r="BG147" i="7"/>
  <c r="BF147" i="7"/>
  <c r="X147" i="7"/>
  <c r="V147" i="7"/>
  <c r="T147" i="7"/>
  <c r="P147" i="7"/>
  <c r="BI146" i="7"/>
  <c r="BH146" i="7"/>
  <c r="BG146" i="7"/>
  <c r="BF146" i="7"/>
  <c r="X146" i="7"/>
  <c r="V146" i="7"/>
  <c r="T146" i="7"/>
  <c r="P146" i="7"/>
  <c r="BI145" i="7"/>
  <c r="BH145" i="7"/>
  <c r="BG145" i="7"/>
  <c r="BF145" i="7"/>
  <c r="X145" i="7"/>
  <c r="V145" i="7"/>
  <c r="T145" i="7"/>
  <c r="P145" i="7"/>
  <c r="BI144" i="7"/>
  <c r="BH144" i="7"/>
  <c r="BG144" i="7"/>
  <c r="BF144" i="7"/>
  <c r="X144" i="7"/>
  <c r="V144" i="7"/>
  <c r="T144" i="7"/>
  <c r="P144" i="7"/>
  <c r="BI143" i="7"/>
  <c r="BH143" i="7"/>
  <c r="BG143" i="7"/>
  <c r="BF143" i="7"/>
  <c r="X143" i="7"/>
  <c r="V143" i="7"/>
  <c r="T143" i="7"/>
  <c r="P143" i="7"/>
  <c r="BI142" i="7"/>
  <c r="BH142" i="7"/>
  <c r="BG142" i="7"/>
  <c r="BF142" i="7"/>
  <c r="X142" i="7"/>
  <c r="V142" i="7"/>
  <c r="T142" i="7"/>
  <c r="P142" i="7"/>
  <c r="BI141" i="7"/>
  <c r="BH141" i="7"/>
  <c r="BG141" i="7"/>
  <c r="BF141" i="7"/>
  <c r="X141" i="7"/>
  <c r="V141" i="7"/>
  <c r="T141" i="7"/>
  <c r="P141" i="7"/>
  <c r="BI140" i="7"/>
  <c r="BH140" i="7"/>
  <c r="BG140" i="7"/>
  <c r="BF140" i="7"/>
  <c r="X140" i="7"/>
  <c r="V140" i="7"/>
  <c r="T140" i="7"/>
  <c r="P140" i="7"/>
  <c r="BI139" i="7"/>
  <c r="BH139" i="7"/>
  <c r="BG139" i="7"/>
  <c r="BF139" i="7"/>
  <c r="X139" i="7"/>
  <c r="V139" i="7"/>
  <c r="T139" i="7"/>
  <c r="P139" i="7"/>
  <c r="BI138" i="7"/>
  <c r="BH138" i="7"/>
  <c r="BG138" i="7"/>
  <c r="BF138" i="7"/>
  <c r="X138" i="7"/>
  <c r="V138" i="7"/>
  <c r="T138" i="7"/>
  <c r="P138" i="7"/>
  <c r="BI137" i="7"/>
  <c r="BH137" i="7"/>
  <c r="BG137" i="7"/>
  <c r="BF137" i="7"/>
  <c r="X137" i="7"/>
  <c r="V137" i="7"/>
  <c r="T137" i="7"/>
  <c r="P137" i="7"/>
  <c r="BI136" i="7"/>
  <c r="BH136" i="7"/>
  <c r="BG136" i="7"/>
  <c r="BF136" i="7"/>
  <c r="X136" i="7"/>
  <c r="V136" i="7"/>
  <c r="T136" i="7"/>
  <c r="P136" i="7"/>
  <c r="BI135" i="7"/>
  <c r="BH135" i="7"/>
  <c r="BG135" i="7"/>
  <c r="BF135" i="7"/>
  <c r="X135" i="7"/>
  <c r="V135" i="7"/>
  <c r="T135" i="7"/>
  <c r="P135" i="7"/>
  <c r="BI134" i="7"/>
  <c r="BH134" i="7"/>
  <c r="BG134" i="7"/>
  <c r="BF134" i="7"/>
  <c r="X134" i="7"/>
  <c r="V134" i="7"/>
  <c r="T134" i="7"/>
  <c r="P134" i="7"/>
  <c r="BI133" i="7"/>
  <c r="BH133" i="7"/>
  <c r="BG133" i="7"/>
  <c r="BF133" i="7"/>
  <c r="X133" i="7"/>
  <c r="V133" i="7"/>
  <c r="T133" i="7"/>
  <c r="P133" i="7"/>
  <c r="K133" i="7" s="1"/>
  <c r="BI132" i="7"/>
  <c r="BH132" i="7"/>
  <c r="BG132" i="7"/>
  <c r="BF132" i="7"/>
  <c r="X132" i="7"/>
  <c r="V132" i="7"/>
  <c r="T132" i="7"/>
  <c r="P132" i="7"/>
  <c r="BI131" i="7"/>
  <c r="BH131" i="7"/>
  <c r="BG131" i="7"/>
  <c r="BF131" i="7"/>
  <c r="X131" i="7"/>
  <c r="V131" i="7"/>
  <c r="T131" i="7"/>
  <c r="P131" i="7"/>
  <c r="BI130" i="7"/>
  <c r="BH130" i="7"/>
  <c r="BG130" i="7"/>
  <c r="BF130" i="7"/>
  <c r="X130" i="7"/>
  <c r="V130" i="7"/>
  <c r="T130" i="7"/>
  <c r="P130" i="7"/>
  <c r="J124" i="7"/>
  <c r="J123" i="7"/>
  <c r="F123" i="7"/>
  <c r="F121" i="7"/>
  <c r="E119" i="7"/>
  <c r="J92" i="7"/>
  <c r="J91" i="7"/>
  <c r="F91" i="7"/>
  <c r="F89" i="7"/>
  <c r="E87" i="7"/>
  <c r="J18" i="7"/>
  <c r="E18" i="7"/>
  <c r="F92" i="7"/>
  <c r="J17" i="7"/>
  <c r="J12" i="7"/>
  <c r="J89" i="7" s="1"/>
  <c r="E7" i="7"/>
  <c r="E117" i="7"/>
  <c r="K39" i="6"/>
  <c r="K38" i="6"/>
  <c r="BA99" i="1" s="1"/>
  <c r="K37" i="6"/>
  <c r="AZ99" i="1"/>
  <c r="BI234" i="6"/>
  <c r="BH234" i="6"/>
  <c r="BG234" i="6"/>
  <c r="BF234" i="6"/>
  <c r="X234" i="6"/>
  <c r="V234" i="6"/>
  <c r="T234" i="6"/>
  <c r="P234" i="6"/>
  <c r="BI233" i="6"/>
  <c r="BH233" i="6"/>
  <c r="BG233" i="6"/>
  <c r="BF233" i="6"/>
  <c r="X233" i="6"/>
  <c r="V233" i="6"/>
  <c r="T233" i="6"/>
  <c r="P233" i="6"/>
  <c r="BI232" i="6"/>
  <c r="BH232" i="6"/>
  <c r="BG232" i="6"/>
  <c r="BF232" i="6"/>
  <c r="X232" i="6"/>
  <c r="V232" i="6"/>
  <c r="T232" i="6"/>
  <c r="P232" i="6"/>
  <c r="BI231" i="6"/>
  <c r="BH231" i="6"/>
  <c r="BG231" i="6"/>
  <c r="BF231" i="6"/>
  <c r="X231" i="6"/>
  <c r="V231" i="6"/>
  <c r="T231" i="6"/>
  <c r="P231" i="6"/>
  <c r="BI229" i="6"/>
  <c r="BH229" i="6"/>
  <c r="BG229" i="6"/>
  <c r="BF229" i="6"/>
  <c r="X229" i="6"/>
  <c r="V229" i="6"/>
  <c r="T229" i="6"/>
  <c r="P229" i="6"/>
  <c r="BI228" i="6"/>
  <c r="BH228" i="6"/>
  <c r="BG228" i="6"/>
  <c r="BF228" i="6"/>
  <c r="X228" i="6"/>
  <c r="V228" i="6"/>
  <c r="T228" i="6"/>
  <c r="P228" i="6"/>
  <c r="BI226" i="6"/>
  <c r="BH226" i="6"/>
  <c r="BG226" i="6"/>
  <c r="BF226" i="6"/>
  <c r="X226" i="6"/>
  <c r="V226" i="6"/>
  <c r="T226" i="6"/>
  <c r="P226" i="6"/>
  <c r="BI225" i="6"/>
  <c r="BH225" i="6"/>
  <c r="BG225" i="6"/>
  <c r="BF225" i="6"/>
  <c r="X225" i="6"/>
  <c r="V225" i="6"/>
  <c r="T225" i="6"/>
  <c r="P225" i="6"/>
  <c r="BI224" i="6"/>
  <c r="BH224" i="6"/>
  <c r="BG224" i="6"/>
  <c r="BF224" i="6"/>
  <c r="X224" i="6"/>
  <c r="V224" i="6"/>
  <c r="T224" i="6"/>
  <c r="P224" i="6"/>
  <c r="K224" i="6" s="1"/>
  <c r="BE224" i="6" s="1"/>
  <c r="BI223" i="6"/>
  <c r="BH223" i="6"/>
  <c r="BG223" i="6"/>
  <c r="BF223" i="6"/>
  <c r="X223" i="6"/>
  <c r="V223" i="6"/>
  <c r="T223" i="6"/>
  <c r="P223" i="6"/>
  <c r="BI222" i="6"/>
  <c r="BH222" i="6"/>
  <c r="BG222" i="6"/>
  <c r="BF222" i="6"/>
  <c r="X222" i="6"/>
  <c r="V222" i="6"/>
  <c r="T222" i="6"/>
  <c r="P222" i="6"/>
  <c r="BI221" i="6"/>
  <c r="BH221" i="6"/>
  <c r="BG221" i="6"/>
  <c r="BF221" i="6"/>
  <c r="X221" i="6"/>
  <c r="V221" i="6"/>
  <c r="T221" i="6"/>
  <c r="P221" i="6"/>
  <c r="BI220" i="6"/>
  <c r="BH220" i="6"/>
  <c r="BG220" i="6"/>
  <c r="BF220" i="6"/>
  <c r="X220" i="6"/>
  <c r="V220" i="6"/>
  <c r="T220" i="6"/>
  <c r="P220" i="6"/>
  <c r="BI218" i="6"/>
  <c r="BH218" i="6"/>
  <c r="BG218" i="6"/>
  <c r="BF218" i="6"/>
  <c r="X218" i="6"/>
  <c r="V218" i="6"/>
  <c r="T218" i="6"/>
  <c r="P218" i="6"/>
  <c r="K218" i="6" s="1"/>
  <c r="BE218" i="6" s="1"/>
  <c r="BI217" i="6"/>
  <c r="BH217" i="6"/>
  <c r="BG217" i="6"/>
  <c r="BF217" i="6"/>
  <c r="X217" i="6"/>
  <c r="V217" i="6"/>
  <c r="T217" i="6"/>
  <c r="P217" i="6"/>
  <c r="BI216" i="6"/>
  <c r="BH216" i="6"/>
  <c r="BG216" i="6"/>
  <c r="BF216" i="6"/>
  <c r="X216" i="6"/>
  <c r="V216" i="6"/>
  <c r="T216" i="6"/>
  <c r="P216" i="6"/>
  <c r="K216" i="6" s="1"/>
  <c r="BE216" i="6" s="1"/>
  <c r="BI215" i="6"/>
  <c r="BH215" i="6"/>
  <c r="BG215" i="6"/>
  <c r="BF215" i="6"/>
  <c r="X215" i="6"/>
  <c r="V215" i="6"/>
  <c r="T215" i="6"/>
  <c r="P215" i="6"/>
  <c r="BI213" i="6"/>
  <c r="BH213" i="6"/>
  <c r="BG213" i="6"/>
  <c r="BF213" i="6"/>
  <c r="X213" i="6"/>
  <c r="V213" i="6"/>
  <c r="T213" i="6"/>
  <c r="P213" i="6"/>
  <c r="BI212" i="6"/>
  <c r="BH212" i="6"/>
  <c r="BG212" i="6"/>
  <c r="BF212" i="6"/>
  <c r="X212" i="6"/>
  <c r="V212" i="6"/>
  <c r="T212" i="6"/>
  <c r="P212" i="6"/>
  <c r="BK212" i="6" s="1"/>
  <c r="BI211" i="6"/>
  <c r="BH211" i="6"/>
  <c r="BG211" i="6"/>
  <c r="BF211" i="6"/>
  <c r="X211" i="6"/>
  <c r="V211" i="6"/>
  <c r="T211" i="6"/>
  <c r="P211" i="6"/>
  <c r="BI210" i="6"/>
  <c r="BH210" i="6"/>
  <c r="BG210" i="6"/>
  <c r="BF210" i="6"/>
  <c r="X210" i="6"/>
  <c r="V210" i="6"/>
  <c r="T210" i="6"/>
  <c r="P210" i="6"/>
  <c r="BI209" i="6"/>
  <c r="BH209" i="6"/>
  <c r="BG209" i="6"/>
  <c r="BF209" i="6"/>
  <c r="X209" i="6"/>
  <c r="V209" i="6"/>
  <c r="T209" i="6"/>
  <c r="P209" i="6"/>
  <c r="BI208" i="6"/>
  <c r="BH208" i="6"/>
  <c r="BG208" i="6"/>
  <c r="BF208" i="6"/>
  <c r="X208" i="6"/>
  <c r="V208" i="6"/>
  <c r="T208" i="6"/>
  <c r="P208" i="6"/>
  <c r="BI207" i="6"/>
  <c r="BH207" i="6"/>
  <c r="BG207" i="6"/>
  <c r="BF207" i="6"/>
  <c r="X207" i="6"/>
  <c r="V207" i="6"/>
  <c r="T207" i="6"/>
  <c r="P207" i="6"/>
  <c r="K207" i="6" s="1"/>
  <c r="BE207" i="6" s="1"/>
  <c r="BI206" i="6"/>
  <c r="BH206" i="6"/>
  <c r="BG206" i="6"/>
  <c r="BF206" i="6"/>
  <c r="X206" i="6"/>
  <c r="V206" i="6"/>
  <c r="T206" i="6"/>
  <c r="P206" i="6"/>
  <c r="BI205" i="6"/>
  <c r="BH205" i="6"/>
  <c r="BG205" i="6"/>
  <c r="BF205" i="6"/>
  <c r="X205" i="6"/>
  <c r="V205" i="6"/>
  <c r="T205" i="6"/>
  <c r="P205" i="6"/>
  <c r="K205" i="6" s="1"/>
  <c r="BE205" i="6" s="1"/>
  <c r="BI204" i="6"/>
  <c r="BH204" i="6"/>
  <c r="BG204" i="6"/>
  <c r="BF204" i="6"/>
  <c r="X204" i="6"/>
  <c r="V204" i="6"/>
  <c r="T204" i="6"/>
  <c r="P204" i="6"/>
  <c r="BI203" i="6"/>
  <c r="BH203" i="6"/>
  <c r="BG203" i="6"/>
  <c r="BF203" i="6"/>
  <c r="X203" i="6"/>
  <c r="V203" i="6"/>
  <c r="T203" i="6"/>
  <c r="P203" i="6"/>
  <c r="BI202" i="6"/>
  <c r="BH202" i="6"/>
  <c r="BG202" i="6"/>
  <c r="BF202" i="6"/>
  <c r="X202" i="6"/>
  <c r="V202" i="6"/>
  <c r="T202" i="6"/>
  <c r="P202" i="6"/>
  <c r="BK202" i="6" s="1"/>
  <c r="BI201" i="6"/>
  <c r="BH201" i="6"/>
  <c r="BG201" i="6"/>
  <c r="BF201" i="6"/>
  <c r="X201" i="6"/>
  <c r="V201" i="6"/>
  <c r="T201" i="6"/>
  <c r="P201" i="6"/>
  <c r="BI200" i="6"/>
  <c r="BH200" i="6"/>
  <c r="BG200" i="6"/>
  <c r="BF200" i="6"/>
  <c r="X200" i="6"/>
  <c r="V200" i="6"/>
  <c r="T200" i="6"/>
  <c r="P200" i="6"/>
  <c r="BK200" i="6" s="1"/>
  <c r="BI199" i="6"/>
  <c r="BH199" i="6"/>
  <c r="BG199" i="6"/>
  <c r="BF199" i="6"/>
  <c r="X199" i="6"/>
  <c r="V199" i="6"/>
  <c r="T199" i="6"/>
  <c r="P199" i="6"/>
  <c r="BI198" i="6"/>
  <c r="BH198" i="6"/>
  <c r="BG198" i="6"/>
  <c r="BF198" i="6"/>
  <c r="X198" i="6"/>
  <c r="V198" i="6"/>
  <c r="T198" i="6"/>
  <c r="P198" i="6"/>
  <c r="BI196" i="6"/>
  <c r="BH196" i="6"/>
  <c r="BG196" i="6"/>
  <c r="BF196" i="6"/>
  <c r="X196" i="6"/>
  <c r="X195" i="6"/>
  <c r="V196" i="6"/>
  <c r="V195" i="6" s="1"/>
  <c r="T196" i="6"/>
  <c r="T195" i="6"/>
  <c r="P196" i="6"/>
  <c r="BI194" i="6"/>
  <c r="BH194" i="6"/>
  <c r="BG194" i="6"/>
  <c r="BF194" i="6"/>
  <c r="X194" i="6"/>
  <c r="V194" i="6"/>
  <c r="T194" i="6"/>
  <c r="P194" i="6"/>
  <c r="BI193" i="6"/>
  <c r="BH193" i="6"/>
  <c r="BG193" i="6"/>
  <c r="BF193" i="6"/>
  <c r="X193" i="6"/>
  <c r="V193" i="6"/>
  <c r="T193" i="6"/>
  <c r="P193" i="6"/>
  <c r="BI192" i="6"/>
  <c r="BH192" i="6"/>
  <c r="BG192" i="6"/>
  <c r="BF192" i="6"/>
  <c r="X192" i="6"/>
  <c r="V192" i="6"/>
  <c r="T192" i="6"/>
  <c r="P192" i="6"/>
  <c r="BI191" i="6"/>
  <c r="BH191" i="6"/>
  <c r="BG191" i="6"/>
  <c r="BF191" i="6"/>
  <c r="X191" i="6"/>
  <c r="V191" i="6"/>
  <c r="T191" i="6"/>
  <c r="P191" i="6"/>
  <c r="BI190" i="6"/>
  <c r="BH190" i="6"/>
  <c r="BG190" i="6"/>
  <c r="BF190" i="6"/>
  <c r="X190" i="6"/>
  <c r="V190" i="6"/>
  <c r="T190" i="6"/>
  <c r="P190" i="6"/>
  <c r="BI189" i="6"/>
  <c r="BH189" i="6"/>
  <c r="BG189" i="6"/>
  <c r="BF189" i="6"/>
  <c r="X189" i="6"/>
  <c r="V189" i="6"/>
  <c r="T189" i="6"/>
  <c r="P189" i="6"/>
  <c r="BI188" i="6"/>
  <c r="BH188" i="6"/>
  <c r="BG188" i="6"/>
  <c r="BF188" i="6"/>
  <c r="X188" i="6"/>
  <c r="V188" i="6"/>
  <c r="T188" i="6"/>
  <c r="P188" i="6"/>
  <c r="BI187" i="6"/>
  <c r="BH187" i="6"/>
  <c r="BG187" i="6"/>
  <c r="BF187" i="6"/>
  <c r="X187" i="6"/>
  <c r="V187" i="6"/>
  <c r="T187" i="6"/>
  <c r="P187" i="6"/>
  <c r="BI186" i="6"/>
  <c r="BH186" i="6"/>
  <c r="BG186" i="6"/>
  <c r="BF186" i="6"/>
  <c r="X186" i="6"/>
  <c r="V186" i="6"/>
  <c r="T186" i="6"/>
  <c r="P186" i="6"/>
  <c r="BI185" i="6"/>
  <c r="BH185" i="6"/>
  <c r="BG185" i="6"/>
  <c r="BF185" i="6"/>
  <c r="X185" i="6"/>
  <c r="V185" i="6"/>
  <c r="T185" i="6"/>
  <c r="P185" i="6"/>
  <c r="BI184" i="6"/>
  <c r="BH184" i="6"/>
  <c r="BG184" i="6"/>
  <c r="BF184" i="6"/>
  <c r="X184" i="6"/>
  <c r="V184" i="6"/>
  <c r="T184" i="6"/>
  <c r="P184" i="6"/>
  <c r="BI182" i="6"/>
  <c r="BH182" i="6"/>
  <c r="BG182" i="6"/>
  <c r="BF182" i="6"/>
  <c r="X182" i="6"/>
  <c r="V182" i="6"/>
  <c r="T182" i="6"/>
  <c r="P182" i="6"/>
  <c r="BK182" i="6" s="1"/>
  <c r="BI181" i="6"/>
  <c r="BH181" i="6"/>
  <c r="BG181" i="6"/>
  <c r="BF181" i="6"/>
  <c r="X181" i="6"/>
  <c r="V181" i="6"/>
  <c r="T181" i="6"/>
  <c r="P181" i="6"/>
  <c r="BI180" i="6"/>
  <c r="BH180" i="6"/>
  <c r="BG180" i="6"/>
  <c r="BF180" i="6"/>
  <c r="X180" i="6"/>
  <c r="V180" i="6"/>
  <c r="T180" i="6"/>
  <c r="P180" i="6"/>
  <c r="BI179" i="6"/>
  <c r="BH179" i="6"/>
  <c r="BG179" i="6"/>
  <c r="BF179" i="6"/>
  <c r="X179" i="6"/>
  <c r="V179" i="6"/>
  <c r="T179" i="6"/>
  <c r="P179" i="6"/>
  <c r="BI178" i="6"/>
  <c r="BH178" i="6"/>
  <c r="BG178" i="6"/>
  <c r="BF178" i="6"/>
  <c r="X178" i="6"/>
  <c r="V178" i="6"/>
  <c r="T178" i="6"/>
  <c r="P178" i="6"/>
  <c r="BI177" i="6"/>
  <c r="BH177" i="6"/>
  <c r="BG177" i="6"/>
  <c r="BF177" i="6"/>
  <c r="X177" i="6"/>
  <c r="V177" i="6"/>
  <c r="T177" i="6"/>
  <c r="P177" i="6"/>
  <c r="K177" i="6" s="1"/>
  <c r="BE177" i="6" s="1"/>
  <c r="BI176" i="6"/>
  <c r="BH176" i="6"/>
  <c r="BG176" i="6"/>
  <c r="BF176" i="6"/>
  <c r="X176" i="6"/>
  <c r="V176" i="6"/>
  <c r="T176" i="6"/>
  <c r="P176" i="6"/>
  <c r="BI175" i="6"/>
  <c r="BH175" i="6"/>
  <c r="BG175" i="6"/>
  <c r="BF175" i="6"/>
  <c r="X175" i="6"/>
  <c r="V175" i="6"/>
  <c r="T175" i="6"/>
  <c r="P175" i="6"/>
  <c r="BI174" i="6"/>
  <c r="BH174" i="6"/>
  <c r="BG174" i="6"/>
  <c r="BF174" i="6"/>
  <c r="X174" i="6"/>
  <c r="V174" i="6"/>
  <c r="T174" i="6"/>
  <c r="P174" i="6"/>
  <c r="BI173" i="6"/>
  <c r="BH173" i="6"/>
  <c r="BG173" i="6"/>
  <c r="BF173" i="6"/>
  <c r="X173" i="6"/>
  <c r="V173" i="6"/>
  <c r="T173" i="6"/>
  <c r="P173" i="6"/>
  <c r="BI172" i="6"/>
  <c r="BH172" i="6"/>
  <c r="BG172" i="6"/>
  <c r="BF172" i="6"/>
  <c r="X172" i="6"/>
  <c r="V172" i="6"/>
  <c r="T172" i="6"/>
  <c r="P172" i="6"/>
  <c r="BI171" i="6"/>
  <c r="BH171" i="6"/>
  <c r="BG171" i="6"/>
  <c r="BF171" i="6"/>
  <c r="X171" i="6"/>
  <c r="V171" i="6"/>
  <c r="T171" i="6"/>
  <c r="P171" i="6"/>
  <c r="BI170" i="6"/>
  <c r="BH170" i="6"/>
  <c r="BG170" i="6"/>
  <c r="BF170" i="6"/>
  <c r="X170" i="6"/>
  <c r="V170" i="6"/>
  <c r="T170" i="6"/>
  <c r="P170" i="6"/>
  <c r="BI169" i="6"/>
  <c r="BH169" i="6"/>
  <c r="BG169" i="6"/>
  <c r="BF169" i="6"/>
  <c r="X169" i="6"/>
  <c r="V169" i="6"/>
  <c r="T169" i="6"/>
  <c r="T168" i="6" s="1"/>
  <c r="P169" i="6"/>
  <c r="BI167" i="6"/>
  <c r="BH167" i="6"/>
  <c r="BG167" i="6"/>
  <c r="BF167" i="6"/>
  <c r="X167" i="6"/>
  <c r="V167" i="6"/>
  <c r="T167" i="6"/>
  <c r="P167" i="6"/>
  <c r="BI166" i="6"/>
  <c r="BH166" i="6"/>
  <c r="BG166" i="6"/>
  <c r="BF166" i="6"/>
  <c r="X166" i="6"/>
  <c r="V166" i="6"/>
  <c r="T166" i="6"/>
  <c r="P166" i="6"/>
  <c r="K166" i="6" s="1"/>
  <c r="BE166" i="6" s="1"/>
  <c r="BI165" i="6"/>
  <c r="BH165" i="6"/>
  <c r="BG165" i="6"/>
  <c r="BF165" i="6"/>
  <c r="X165" i="6"/>
  <c r="V165" i="6"/>
  <c r="T165" i="6"/>
  <c r="P165" i="6"/>
  <c r="BI164" i="6"/>
  <c r="BH164" i="6"/>
  <c r="BG164" i="6"/>
  <c r="BF164" i="6"/>
  <c r="X164" i="6"/>
  <c r="V164" i="6"/>
  <c r="T164" i="6"/>
  <c r="P164" i="6"/>
  <c r="BI163" i="6"/>
  <c r="BH163" i="6"/>
  <c r="BG163" i="6"/>
  <c r="BF163" i="6"/>
  <c r="X163" i="6"/>
  <c r="V163" i="6"/>
  <c r="T163" i="6"/>
  <c r="P163" i="6"/>
  <c r="BI162" i="6"/>
  <c r="BH162" i="6"/>
  <c r="BG162" i="6"/>
  <c r="BF162" i="6"/>
  <c r="X162" i="6"/>
  <c r="V162" i="6"/>
  <c r="T162" i="6"/>
  <c r="P162" i="6"/>
  <c r="BI161" i="6"/>
  <c r="BH161" i="6"/>
  <c r="BG161" i="6"/>
  <c r="BF161" i="6"/>
  <c r="X161" i="6"/>
  <c r="V161" i="6"/>
  <c r="T161" i="6"/>
  <c r="P161" i="6"/>
  <c r="BI160" i="6"/>
  <c r="BH160" i="6"/>
  <c r="BG160" i="6"/>
  <c r="BF160" i="6"/>
  <c r="X160" i="6"/>
  <c r="V160" i="6"/>
  <c r="T160" i="6"/>
  <c r="P160" i="6"/>
  <c r="BI159" i="6"/>
  <c r="BH159" i="6"/>
  <c r="BG159" i="6"/>
  <c r="BF159" i="6"/>
  <c r="X159" i="6"/>
  <c r="V159" i="6"/>
  <c r="T159" i="6"/>
  <c r="P159" i="6"/>
  <c r="BI158" i="6"/>
  <c r="BH158" i="6"/>
  <c r="BG158" i="6"/>
  <c r="BF158" i="6"/>
  <c r="X158" i="6"/>
  <c r="V158" i="6"/>
  <c r="T158" i="6"/>
  <c r="P158" i="6"/>
  <c r="BI155" i="6"/>
  <c r="BH155" i="6"/>
  <c r="BG155" i="6"/>
  <c r="BF155" i="6"/>
  <c r="X155" i="6"/>
  <c r="X154" i="6" s="1"/>
  <c r="V155" i="6"/>
  <c r="V154" i="6" s="1"/>
  <c r="T155" i="6"/>
  <c r="T154" i="6" s="1"/>
  <c r="P155" i="6"/>
  <c r="BI153" i="6"/>
  <c r="BH153" i="6"/>
  <c r="BG153" i="6"/>
  <c r="BF153" i="6"/>
  <c r="X153" i="6"/>
  <c r="V153" i="6"/>
  <c r="T153" i="6"/>
  <c r="P153" i="6"/>
  <c r="K153" i="6" s="1"/>
  <c r="BE153" i="6" s="1"/>
  <c r="BI152" i="6"/>
  <c r="BH152" i="6"/>
  <c r="BG152" i="6"/>
  <c r="BF152" i="6"/>
  <c r="X152" i="6"/>
  <c r="V152" i="6"/>
  <c r="T152" i="6"/>
  <c r="P152" i="6"/>
  <c r="BI151" i="6"/>
  <c r="BH151" i="6"/>
  <c r="BG151" i="6"/>
  <c r="BF151" i="6"/>
  <c r="X151" i="6"/>
  <c r="V151" i="6"/>
  <c r="T151" i="6"/>
  <c r="P151" i="6"/>
  <c r="BK151" i="6" s="1"/>
  <c r="BI150" i="6"/>
  <c r="BH150" i="6"/>
  <c r="BG150" i="6"/>
  <c r="BF150" i="6"/>
  <c r="X150" i="6"/>
  <c r="V150" i="6"/>
  <c r="T150" i="6"/>
  <c r="P150" i="6"/>
  <c r="BI148" i="6"/>
  <c r="BH148" i="6"/>
  <c r="BG148" i="6"/>
  <c r="BF148" i="6"/>
  <c r="X148" i="6"/>
  <c r="V148" i="6"/>
  <c r="T148" i="6"/>
  <c r="P148" i="6"/>
  <c r="BI147" i="6"/>
  <c r="BH147" i="6"/>
  <c r="BG147" i="6"/>
  <c r="BF147" i="6"/>
  <c r="X147" i="6"/>
  <c r="V147" i="6"/>
  <c r="T147" i="6"/>
  <c r="P147" i="6"/>
  <c r="BK147" i="6" s="1"/>
  <c r="BI145" i="6"/>
  <c r="BH145" i="6"/>
  <c r="BG145" i="6"/>
  <c r="BF145" i="6"/>
  <c r="X145" i="6"/>
  <c r="V145" i="6"/>
  <c r="T145" i="6"/>
  <c r="P145" i="6"/>
  <c r="BI144" i="6"/>
  <c r="BH144" i="6"/>
  <c r="BG144" i="6"/>
  <c r="BF144" i="6"/>
  <c r="X144" i="6"/>
  <c r="V144" i="6"/>
  <c r="T144" i="6"/>
  <c r="P144" i="6"/>
  <c r="K144" i="6" s="1"/>
  <c r="BE144" i="6" s="1"/>
  <c r="BI143" i="6"/>
  <c r="BH143" i="6"/>
  <c r="BG143" i="6"/>
  <c r="BF143" i="6"/>
  <c r="X143" i="6"/>
  <c r="V143" i="6"/>
  <c r="T143" i="6"/>
  <c r="P143" i="6"/>
  <c r="BI141" i="6"/>
  <c r="BH141" i="6"/>
  <c r="BG141" i="6"/>
  <c r="BF141" i="6"/>
  <c r="X141" i="6"/>
  <c r="V141" i="6"/>
  <c r="T141" i="6"/>
  <c r="P141" i="6"/>
  <c r="BI140" i="6"/>
  <c r="BH140" i="6"/>
  <c r="BG140" i="6"/>
  <c r="BF140" i="6"/>
  <c r="X140" i="6"/>
  <c r="V140" i="6"/>
  <c r="T140" i="6"/>
  <c r="P140" i="6"/>
  <c r="K140" i="6" s="1"/>
  <c r="BE140" i="6" s="1"/>
  <c r="BI139" i="6"/>
  <c r="BH139" i="6"/>
  <c r="BG139" i="6"/>
  <c r="BF139" i="6"/>
  <c r="X139" i="6"/>
  <c r="V139" i="6"/>
  <c r="T139" i="6"/>
  <c r="P139" i="6"/>
  <c r="BI138" i="6"/>
  <c r="BH138" i="6"/>
  <c r="BG138" i="6"/>
  <c r="BF138" i="6"/>
  <c r="X138" i="6"/>
  <c r="V138" i="6"/>
  <c r="T138" i="6"/>
  <c r="P138" i="6"/>
  <c r="BI136" i="6"/>
  <c r="BH136" i="6"/>
  <c r="BG136" i="6"/>
  <c r="BF136" i="6"/>
  <c r="X136" i="6"/>
  <c r="X135" i="6" s="1"/>
  <c r="V136" i="6"/>
  <c r="V135" i="6" s="1"/>
  <c r="T136" i="6"/>
  <c r="T135" i="6"/>
  <c r="P136" i="6"/>
  <c r="J130" i="6"/>
  <c r="J129" i="6"/>
  <c r="F129" i="6"/>
  <c r="F127" i="6"/>
  <c r="E125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123" i="6" s="1"/>
  <c r="K39" i="5"/>
  <c r="K38" i="5"/>
  <c r="BA98" i="1" s="1"/>
  <c r="K37" i="5"/>
  <c r="AZ98" i="1"/>
  <c r="BI178" i="5"/>
  <c r="BH178" i="5"/>
  <c r="BG178" i="5"/>
  <c r="BF178" i="5"/>
  <c r="X178" i="5"/>
  <c r="V178" i="5"/>
  <c r="T178" i="5"/>
  <c r="P178" i="5"/>
  <c r="BI177" i="5"/>
  <c r="BH177" i="5"/>
  <c r="BG177" i="5"/>
  <c r="BF177" i="5"/>
  <c r="X177" i="5"/>
  <c r="V177" i="5"/>
  <c r="T177" i="5"/>
  <c r="P177" i="5"/>
  <c r="BI176" i="5"/>
  <c r="BH176" i="5"/>
  <c r="BG176" i="5"/>
  <c r="BF176" i="5"/>
  <c r="X176" i="5"/>
  <c r="V176" i="5"/>
  <c r="T176" i="5"/>
  <c r="P176" i="5"/>
  <c r="BK176" i="5" s="1"/>
  <c r="BI175" i="5"/>
  <c r="BH175" i="5"/>
  <c r="BG175" i="5"/>
  <c r="BF175" i="5"/>
  <c r="X175" i="5"/>
  <c r="V175" i="5"/>
  <c r="T175" i="5"/>
  <c r="P175" i="5"/>
  <c r="BI174" i="5"/>
  <c r="BH174" i="5"/>
  <c r="BG174" i="5"/>
  <c r="BF174" i="5"/>
  <c r="X174" i="5"/>
  <c r="V174" i="5"/>
  <c r="T174" i="5"/>
  <c r="P174" i="5"/>
  <c r="BI172" i="5"/>
  <c r="BH172" i="5"/>
  <c r="BG172" i="5"/>
  <c r="BF172" i="5"/>
  <c r="X172" i="5"/>
  <c r="V172" i="5"/>
  <c r="T172" i="5"/>
  <c r="P172" i="5"/>
  <c r="BK172" i="5" s="1"/>
  <c r="BI171" i="5"/>
  <c r="BH171" i="5"/>
  <c r="BG171" i="5"/>
  <c r="BF171" i="5"/>
  <c r="X171" i="5"/>
  <c r="V171" i="5"/>
  <c r="T171" i="5"/>
  <c r="P171" i="5"/>
  <c r="BI170" i="5"/>
  <c r="BH170" i="5"/>
  <c r="BG170" i="5"/>
  <c r="BF170" i="5"/>
  <c r="X170" i="5"/>
  <c r="V170" i="5"/>
  <c r="T170" i="5"/>
  <c r="P170" i="5"/>
  <c r="BK170" i="5" s="1"/>
  <c r="BI169" i="5"/>
  <c r="BH169" i="5"/>
  <c r="BG169" i="5"/>
  <c r="BF169" i="5"/>
  <c r="X169" i="5"/>
  <c r="V169" i="5"/>
  <c r="T169" i="5"/>
  <c r="P169" i="5"/>
  <c r="BI168" i="5"/>
  <c r="BH168" i="5"/>
  <c r="BG168" i="5"/>
  <c r="BF168" i="5"/>
  <c r="X168" i="5"/>
  <c r="V168" i="5"/>
  <c r="T168" i="5"/>
  <c r="P168" i="5"/>
  <c r="BI167" i="5"/>
  <c r="BH167" i="5"/>
  <c r="BG167" i="5"/>
  <c r="BF167" i="5"/>
  <c r="X167" i="5"/>
  <c r="V167" i="5"/>
  <c r="T167" i="5"/>
  <c r="P167" i="5"/>
  <c r="BK167" i="5" s="1"/>
  <c r="BI166" i="5"/>
  <c r="BH166" i="5"/>
  <c r="BG166" i="5"/>
  <c r="BF166" i="5"/>
  <c r="X166" i="5"/>
  <c r="V166" i="5"/>
  <c r="T166" i="5"/>
  <c r="P166" i="5"/>
  <c r="BI164" i="5"/>
  <c r="BH164" i="5"/>
  <c r="BG164" i="5"/>
  <c r="BF164" i="5"/>
  <c r="X164" i="5"/>
  <c r="X163" i="5" s="1"/>
  <c r="V164" i="5"/>
  <c r="V163" i="5"/>
  <c r="T164" i="5"/>
  <c r="T163" i="5"/>
  <c r="P164" i="5"/>
  <c r="BK164" i="5" s="1"/>
  <c r="BI162" i="5"/>
  <c r="BH162" i="5"/>
  <c r="BG162" i="5"/>
  <c r="BF162" i="5"/>
  <c r="X162" i="5"/>
  <c r="V162" i="5"/>
  <c r="T162" i="5"/>
  <c r="P162" i="5"/>
  <c r="BI161" i="5"/>
  <c r="BH161" i="5"/>
  <c r="BG161" i="5"/>
  <c r="BF161" i="5"/>
  <c r="X161" i="5"/>
  <c r="V161" i="5"/>
  <c r="T161" i="5"/>
  <c r="P161" i="5"/>
  <c r="BI160" i="5"/>
  <c r="BH160" i="5"/>
  <c r="BG160" i="5"/>
  <c r="BF160" i="5"/>
  <c r="X160" i="5"/>
  <c r="V160" i="5"/>
  <c r="T160" i="5"/>
  <c r="P160" i="5"/>
  <c r="BI159" i="5"/>
  <c r="BH159" i="5"/>
  <c r="BG159" i="5"/>
  <c r="BF159" i="5"/>
  <c r="X159" i="5"/>
  <c r="V159" i="5"/>
  <c r="T159" i="5"/>
  <c r="P159" i="5"/>
  <c r="BI158" i="5"/>
  <c r="BH158" i="5"/>
  <c r="BG158" i="5"/>
  <c r="BF158" i="5"/>
  <c r="X158" i="5"/>
  <c r="V158" i="5"/>
  <c r="T158" i="5"/>
  <c r="P158" i="5"/>
  <c r="BK158" i="5" s="1"/>
  <c r="BI157" i="5"/>
  <c r="BH157" i="5"/>
  <c r="BG157" i="5"/>
  <c r="BF157" i="5"/>
  <c r="X157" i="5"/>
  <c r="V157" i="5"/>
  <c r="T157" i="5"/>
  <c r="P157" i="5"/>
  <c r="BI156" i="5"/>
  <c r="BH156" i="5"/>
  <c r="BG156" i="5"/>
  <c r="BF156" i="5"/>
  <c r="X156" i="5"/>
  <c r="V156" i="5"/>
  <c r="T156" i="5"/>
  <c r="P156" i="5"/>
  <c r="BI155" i="5"/>
  <c r="BH155" i="5"/>
  <c r="BG155" i="5"/>
  <c r="BF155" i="5"/>
  <c r="X155" i="5"/>
  <c r="V155" i="5"/>
  <c r="T155" i="5"/>
  <c r="P155" i="5"/>
  <c r="BI154" i="5"/>
  <c r="BH154" i="5"/>
  <c r="BG154" i="5"/>
  <c r="BF154" i="5"/>
  <c r="X154" i="5"/>
  <c r="V154" i="5"/>
  <c r="T154" i="5"/>
  <c r="P154" i="5"/>
  <c r="BI153" i="5"/>
  <c r="BH153" i="5"/>
  <c r="BG153" i="5"/>
  <c r="BF153" i="5"/>
  <c r="X153" i="5"/>
  <c r="V153" i="5"/>
  <c r="T153" i="5"/>
  <c r="P153" i="5"/>
  <c r="K153" i="5" s="1"/>
  <c r="BE153" i="5" s="1"/>
  <c r="BI151" i="5"/>
  <c r="BH151" i="5"/>
  <c r="BG151" i="5"/>
  <c r="BF151" i="5"/>
  <c r="X151" i="5"/>
  <c r="V151" i="5"/>
  <c r="T151" i="5"/>
  <c r="P151" i="5"/>
  <c r="BI150" i="5"/>
  <c r="BH150" i="5"/>
  <c r="BG150" i="5"/>
  <c r="BF150" i="5"/>
  <c r="X150" i="5"/>
  <c r="V150" i="5"/>
  <c r="T150" i="5"/>
  <c r="P150" i="5"/>
  <c r="BI147" i="5"/>
  <c r="BH147" i="5"/>
  <c r="BG147" i="5"/>
  <c r="BF147" i="5"/>
  <c r="X147" i="5"/>
  <c r="X146" i="5" s="1"/>
  <c r="V147" i="5"/>
  <c r="V146" i="5" s="1"/>
  <c r="T147" i="5"/>
  <c r="T146" i="5"/>
  <c r="P147" i="5"/>
  <c r="BI145" i="5"/>
  <c r="BH145" i="5"/>
  <c r="BG145" i="5"/>
  <c r="BF145" i="5"/>
  <c r="X145" i="5"/>
  <c r="V145" i="5"/>
  <c r="T145" i="5"/>
  <c r="P145" i="5"/>
  <c r="BI144" i="5"/>
  <c r="BH144" i="5"/>
  <c r="BG144" i="5"/>
  <c r="BF144" i="5"/>
  <c r="X144" i="5"/>
  <c r="V144" i="5"/>
  <c r="T144" i="5"/>
  <c r="P144" i="5"/>
  <c r="K144" i="5" s="1"/>
  <c r="BE144" i="5" s="1"/>
  <c r="BI143" i="5"/>
  <c r="BH143" i="5"/>
  <c r="BG143" i="5"/>
  <c r="BF143" i="5"/>
  <c r="X143" i="5"/>
  <c r="V143" i="5"/>
  <c r="T143" i="5"/>
  <c r="P143" i="5"/>
  <c r="BI142" i="5"/>
  <c r="BH142" i="5"/>
  <c r="BG142" i="5"/>
  <c r="BF142" i="5"/>
  <c r="X142" i="5"/>
  <c r="V142" i="5"/>
  <c r="T142" i="5"/>
  <c r="P142" i="5"/>
  <c r="BK142" i="5" s="1"/>
  <c r="BI140" i="5"/>
  <c r="BH140" i="5"/>
  <c r="BG140" i="5"/>
  <c r="BF140" i="5"/>
  <c r="X140" i="5"/>
  <c r="V140" i="5"/>
  <c r="T140" i="5"/>
  <c r="P140" i="5"/>
  <c r="BI139" i="5"/>
  <c r="BH139" i="5"/>
  <c r="BG139" i="5"/>
  <c r="BF139" i="5"/>
  <c r="X139" i="5"/>
  <c r="V139" i="5"/>
  <c r="T139" i="5"/>
  <c r="P139" i="5"/>
  <c r="BI138" i="5"/>
  <c r="BH138" i="5"/>
  <c r="BG138" i="5"/>
  <c r="BF138" i="5"/>
  <c r="X138" i="5"/>
  <c r="V138" i="5"/>
  <c r="T138" i="5"/>
  <c r="P138" i="5"/>
  <c r="BK138" i="5" s="1"/>
  <c r="BI137" i="5"/>
  <c r="BH137" i="5"/>
  <c r="BG137" i="5"/>
  <c r="BF137" i="5"/>
  <c r="X137" i="5"/>
  <c r="V137" i="5"/>
  <c r="T137" i="5"/>
  <c r="P137" i="5"/>
  <c r="BI136" i="5"/>
  <c r="BH136" i="5"/>
  <c r="BG136" i="5"/>
  <c r="BF136" i="5"/>
  <c r="X136" i="5"/>
  <c r="V136" i="5"/>
  <c r="T136" i="5"/>
  <c r="P136" i="5"/>
  <c r="BK136" i="5" s="1"/>
  <c r="BI134" i="5"/>
  <c r="BH134" i="5"/>
  <c r="BG134" i="5"/>
  <c r="BF134" i="5"/>
  <c r="X134" i="5"/>
  <c r="V134" i="5"/>
  <c r="T134" i="5"/>
  <c r="P134" i="5"/>
  <c r="BI133" i="5"/>
  <c r="BH133" i="5"/>
  <c r="BG133" i="5"/>
  <c r="BF133" i="5"/>
  <c r="X133" i="5"/>
  <c r="V133" i="5"/>
  <c r="T133" i="5"/>
  <c r="P133" i="5"/>
  <c r="BI132" i="5"/>
  <c r="BH132" i="5"/>
  <c r="BG132" i="5"/>
  <c r="BF132" i="5"/>
  <c r="X132" i="5"/>
  <c r="V132" i="5"/>
  <c r="T132" i="5"/>
  <c r="P132" i="5"/>
  <c r="BI131" i="5"/>
  <c r="BH131" i="5"/>
  <c r="BG131" i="5"/>
  <c r="BF131" i="5"/>
  <c r="X131" i="5"/>
  <c r="V131" i="5"/>
  <c r="T131" i="5"/>
  <c r="P131" i="5"/>
  <c r="BI130" i="5"/>
  <c r="BH130" i="5"/>
  <c r="BG130" i="5"/>
  <c r="BF130" i="5"/>
  <c r="X130" i="5"/>
  <c r="V130" i="5"/>
  <c r="T130" i="5"/>
  <c r="P130" i="5"/>
  <c r="K130" i="5" s="1"/>
  <c r="BE130" i="5" s="1"/>
  <c r="J124" i="5"/>
  <c r="J123" i="5"/>
  <c r="F123" i="5"/>
  <c r="F121" i="5"/>
  <c r="E119" i="5"/>
  <c r="J92" i="5"/>
  <c r="J91" i="5"/>
  <c r="F91" i="5"/>
  <c r="F89" i="5"/>
  <c r="E87" i="5"/>
  <c r="J18" i="5"/>
  <c r="E18" i="5"/>
  <c r="F124" i="5" s="1"/>
  <c r="J17" i="5"/>
  <c r="J12" i="5"/>
  <c r="J121" i="5" s="1"/>
  <c r="E7" i="5"/>
  <c r="E117" i="5"/>
  <c r="K39" i="4"/>
  <c r="K38" i="4"/>
  <c r="BA97" i="1" s="1"/>
  <c r="K37" i="4"/>
  <c r="AZ97" i="1" s="1"/>
  <c r="BI218" i="4"/>
  <c r="BH218" i="4"/>
  <c r="BG218" i="4"/>
  <c r="BF218" i="4"/>
  <c r="X218" i="4"/>
  <c r="V218" i="4"/>
  <c r="T218" i="4"/>
  <c r="P218" i="4"/>
  <c r="BI217" i="4"/>
  <c r="BH217" i="4"/>
  <c r="BG217" i="4"/>
  <c r="BF217" i="4"/>
  <c r="X217" i="4"/>
  <c r="V217" i="4"/>
  <c r="T217" i="4"/>
  <c r="P217" i="4"/>
  <c r="BK217" i="4" s="1"/>
  <c r="BI216" i="4"/>
  <c r="BH216" i="4"/>
  <c r="BG216" i="4"/>
  <c r="BF216" i="4"/>
  <c r="X216" i="4"/>
  <c r="V216" i="4"/>
  <c r="T216" i="4"/>
  <c r="P216" i="4"/>
  <c r="K216" i="4" s="1"/>
  <c r="BE216" i="4" s="1"/>
  <c r="BI215" i="4"/>
  <c r="BH215" i="4"/>
  <c r="BG215" i="4"/>
  <c r="BF215" i="4"/>
  <c r="X215" i="4"/>
  <c r="V215" i="4"/>
  <c r="T215" i="4"/>
  <c r="P215" i="4"/>
  <c r="BI214" i="4"/>
  <c r="BH214" i="4"/>
  <c r="BG214" i="4"/>
  <c r="BF214" i="4"/>
  <c r="X214" i="4"/>
  <c r="V214" i="4"/>
  <c r="T214" i="4"/>
  <c r="P214" i="4"/>
  <c r="K214" i="4" s="1"/>
  <c r="BE214" i="4" s="1"/>
  <c r="BI212" i="4"/>
  <c r="BH212" i="4"/>
  <c r="BG212" i="4"/>
  <c r="BF212" i="4"/>
  <c r="X212" i="4"/>
  <c r="V212" i="4"/>
  <c r="T212" i="4"/>
  <c r="P212" i="4"/>
  <c r="BI211" i="4"/>
  <c r="BH211" i="4"/>
  <c r="BG211" i="4"/>
  <c r="BF211" i="4"/>
  <c r="X211" i="4"/>
  <c r="V211" i="4"/>
  <c r="T211" i="4"/>
  <c r="P211" i="4"/>
  <c r="BK211" i="4" s="1"/>
  <c r="BI210" i="4"/>
  <c r="BH210" i="4"/>
  <c r="BG210" i="4"/>
  <c r="BF210" i="4"/>
  <c r="X210" i="4"/>
  <c r="V210" i="4"/>
  <c r="T210" i="4"/>
  <c r="P210" i="4"/>
  <c r="BI209" i="4"/>
  <c r="BH209" i="4"/>
  <c r="BG209" i="4"/>
  <c r="BF209" i="4"/>
  <c r="X209" i="4"/>
  <c r="V209" i="4"/>
  <c r="T209" i="4"/>
  <c r="P209" i="4"/>
  <c r="BK209" i="4" s="1"/>
  <c r="BI208" i="4"/>
  <c r="BH208" i="4"/>
  <c r="BG208" i="4"/>
  <c r="BF208" i="4"/>
  <c r="X208" i="4"/>
  <c r="V208" i="4"/>
  <c r="T208" i="4"/>
  <c r="P208" i="4"/>
  <c r="BK208" i="4" s="1"/>
  <c r="BI207" i="4"/>
  <c r="BH207" i="4"/>
  <c r="BG207" i="4"/>
  <c r="BF207" i="4"/>
  <c r="X207" i="4"/>
  <c r="V207" i="4"/>
  <c r="T207" i="4"/>
  <c r="P207" i="4"/>
  <c r="BI206" i="4"/>
  <c r="BH206" i="4"/>
  <c r="BG206" i="4"/>
  <c r="BF206" i="4"/>
  <c r="X206" i="4"/>
  <c r="V206" i="4"/>
  <c r="T206" i="4"/>
  <c r="P206" i="4"/>
  <c r="BK206" i="4" s="1"/>
  <c r="BI205" i="4"/>
  <c r="BH205" i="4"/>
  <c r="BG205" i="4"/>
  <c r="BF205" i="4"/>
  <c r="X205" i="4"/>
  <c r="V205" i="4"/>
  <c r="T205" i="4"/>
  <c r="P205" i="4"/>
  <c r="K205" i="4" s="1"/>
  <c r="BE205" i="4" s="1"/>
  <c r="BI203" i="4"/>
  <c r="BH203" i="4"/>
  <c r="BG203" i="4"/>
  <c r="BF203" i="4"/>
  <c r="X203" i="4"/>
  <c r="V203" i="4"/>
  <c r="T203" i="4"/>
  <c r="P203" i="4"/>
  <c r="BI202" i="4"/>
  <c r="BH202" i="4"/>
  <c r="BG202" i="4"/>
  <c r="BF202" i="4"/>
  <c r="X202" i="4"/>
  <c r="V202" i="4"/>
  <c r="T202" i="4"/>
  <c r="P202" i="4"/>
  <c r="BK202" i="4" s="1"/>
  <c r="BI201" i="4"/>
  <c r="BH201" i="4"/>
  <c r="BG201" i="4"/>
  <c r="BF201" i="4"/>
  <c r="X201" i="4"/>
  <c r="V201" i="4"/>
  <c r="T201" i="4"/>
  <c r="P201" i="4"/>
  <c r="BI200" i="4"/>
  <c r="BH200" i="4"/>
  <c r="BG200" i="4"/>
  <c r="BF200" i="4"/>
  <c r="X200" i="4"/>
  <c r="V200" i="4"/>
  <c r="T200" i="4"/>
  <c r="P200" i="4"/>
  <c r="BK200" i="4" s="1"/>
  <c r="BI199" i="4"/>
  <c r="BH199" i="4"/>
  <c r="BG199" i="4"/>
  <c r="BF199" i="4"/>
  <c r="X199" i="4"/>
  <c r="V199" i="4"/>
  <c r="T199" i="4"/>
  <c r="P199" i="4"/>
  <c r="BI198" i="4"/>
  <c r="BH198" i="4"/>
  <c r="BG198" i="4"/>
  <c r="BF198" i="4"/>
  <c r="X198" i="4"/>
  <c r="V198" i="4"/>
  <c r="T198" i="4"/>
  <c r="P198" i="4"/>
  <c r="BK198" i="4" s="1"/>
  <c r="BI197" i="4"/>
  <c r="BH197" i="4"/>
  <c r="BG197" i="4"/>
  <c r="BF197" i="4"/>
  <c r="X197" i="4"/>
  <c r="V197" i="4"/>
  <c r="T197" i="4"/>
  <c r="P197" i="4"/>
  <c r="BI196" i="4"/>
  <c r="BH196" i="4"/>
  <c r="BG196" i="4"/>
  <c r="BF196" i="4"/>
  <c r="X196" i="4"/>
  <c r="V196" i="4"/>
  <c r="T196" i="4"/>
  <c r="P196" i="4"/>
  <c r="BI195" i="4"/>
  <c r="BH195" i="4"/>
  <c r="BG195" i="4"/>
  <c r="BF195" i="4"/>
  <c r="X195" i="4"/>
  <c r="V195" i="4"/>
  <c r="T195" i="4"/>
  <c r="P195" i="4"/>
  <c r="K195" i="4" s="1"/>
  <c r="BE195" i="4" s="1"/>
  <c r="BI193" i="4"/>
  <c r="BH193" i="4"/>
  <c r="BG193" i="4"/>
  <c r="BF193" i="4"/>
  <c r="X193" i="4"/>
  <c r="V193" i="4"/>
  <c r="T193" i="4"/>
  <c r="P193" i="4"/>
  <c r="K193" i="4" s="1"/>
  <c r="BE193" i="4" s="1"/>
  <c r="BI192" i="4"/>
  <c r="BH192" i="4"/>
  <c r="BG192" i="4"/>
  <c r="BF192" i="4"/>
  <c r="X192" i="4"/>
  <c r="V192" i="4"/>
  <c r="T192" i="4"/>
  <c r="P192" i="4"/>
  <c r="BI191" i="4"/>
  <c r="BH191" i="4"/>
  <c r="BG191" i="4"/>
  <c r="BF191" i="4"/>
  <c r="X191" i="4"/>
  <c r="V191" i="4"/>
  <c r="T191" i="4"/>
  <c r="P191" i="4"/>
  <c r="BK191" i="4" s="1"/>
  <c r="BI190" i="4"/>
  <c r="BH190" i="4"/>
  <c r="BG190" i="4"/>
  <c r="BF190" i="4"/>
  <c r="X190" i="4"/>
  <c r="V190" i="4"/>
  <c r="T190" i="4"/>
  <c r="P190" i="4"/>
  <c r="BI189" i="4"/>
  <c r="BH189" i="4"/>
  <c r="BG189" i="4"/>
  <c r="BF189" i="4"/>
  <c r="X189" i="4"/>
  <c r="V189" i="4"/>
  <c r="T189" i="4"/>
  <c r="P189" i="4"/>
  <c r="BK189" i="4" s="1"/>
  <c r="BI188" i="4"/>
  <c r="BH188" i="4"/>
  <c r="BG188" i="4"/>
  <c r="BF188" i="4"/>
  <c r="X188" i="4"/>
  <c r="V188" i="4"/>
  <c r="T188" i="4"/>
  <c r="P188" i="4"/>
  <c r="BI186" i="4"/>
  <c r="BH186" i="4"/>
  <c r="BG186" i="4"/>
  <c r="BF186" i="4"/>
  <c r="X186" i="4"/>
  <c r="V186" i="4"/>
  <c r="T186" i="4"/>
  <c r="P186" i="4"/>
  <c r="BI185" i="4"/>
  <c r="BH185" i="4"/>
  <c r="BG185" i="4"/>
  <c r="BF185" i="4"/>
  <c r="X185" i="4"/>
  <c r="V185" i="4"/>
  <c r="T185" i="4"/>
  <c r="P185" i="4"/>
  <c r="BI184" i="4"/>
  <c r="BH184" i="4"/>
  <c r="BG184" i="4"/>
  <c r="BF184" i="4"/>
  <c r="X184" i="4"/>
  <c r="V184" i="4"/>
  <c r="T184" i="4"/>
  <c r="P184" i="4"/>
  <c r="BI183" i="4"/>
  <c r="BH183" i="4"/>
  <c r="BG183" i="4"/>
  <c r="BF183" i="4"/>
  <c r="X183" i="4"/>
  <c r="V183" i="4"/>
  <c r="T183" i="4"/>
  <c r="P183" i="4"/>
  <c r="K183" i="4" s="1"/>
  <c r="BE183" i="4" s="1"/>
  <c r="BI182" i="4"/>
  <c r="BH182" i="4"/>
  <c r="BG182" i="4"/>
  <c r="BF182" i="4"/>
  <c r="X182" i="4"/>
  <c r="V182" i="4"/>
  <c r="T182" i="4"/>
  <c r="P182" i="4"/>
  <c r="BI181" i="4"/>
  <c r="BH181" i="4"/>
  <c r="BG181" i="4"/>
  <c r="BF181" i="4"/>
  <c r="X181" i="4"/>
  <c r="V181" i="4"/>
  <c r="T181" i="4"/>
  <c r="P181" i="4"/>
  <c r="BK181" i="4" s="1"/>
  <c r="BI180" i="4"/>
  <c r="BH180" i="4"/>
  <c r="BG180" i="4"/>
  <c r="BF180" i="4"/>
  <c r="X180" i="4"/>
  <c r="V180" i="4"/>
  <c r="T180" i="4"/>
  <c r="P180" i="4"/>
  <c r="K180" i="4" s="1"/>
  <c r="BE180" i="4" s="1"/>
  <c r="BI179" i="4"/>
  <c r="BH179" i="4"/>
  <c r="BG179" i="4"/>
  <c r="BF179" i="4"/>
  <c r="X179" i="4"/>
  <c r="V179" i="4"/>
  <c r="T179" i="4"/>
  <c r="P179" i="4"/>
  <c r="BI178" i="4"/>
  <c r="BH178" i="4"/>
  <c r="BG178" i="4"/>
  <c r="BF178" i="4"/>
  <c r="X178" i="4"/>
  <c r="V178" i="4"/>
  <c r="T178" i="4"/>
  <c r="P178" i="4"/>
  <c r="K178" i="4" s="1"/>
  <c r="BE178" i="4" s="1"/>
  <c r="BI177" i="4"/>
  <c r="BH177" i="4"/>
  <c r="BG177" i="4"/>
  <c r="BF177" i="4"/>
  <c r="X177" i="4"/>
  <c r="V177" i="4"/>
  <c r="T177" i="4"/>
  <c r="P177" i="4"/>
  <c r="K177" i="4" s="1"/>
  <c r="BE177" i="4" s="1"/>
  <c r="BI175" i="4"/>
  <c r="BH175" i="4"/>
  <c r="BG175" i="4"/>
  <c r="BF175" i="4"/>
  <c r="X175" i="4"/>
  <c r="V175" i="4"/>
  <c r="T175" i="4"/>
  <c r="P175" i="4"/>
  <c r="BI174" i="4"/>
  <c r="BH174" i="4"/>
  <c r="BG174" i="4"/>
  <c r="BF174" i="4"/>
  <c r="X174" i="4"/>
  <c r="V174" i="4"/>
  <c r="T174" i="4"/>
  <c r="P174" i="4"/>
  <c r="BK174" i="4" s="1"/>
  <c r="BI172" i="4"/>
  <c r="BH172" i="4"/>
  <c r="BG172" i="4"/>
  <c r="BF172" i="4"/>
  <c r="X172" i="4"/>
  <c r="V172" i="4"/>
  <c r="T172" i="4"/>
  <c r="P172" i="4"/>
  <c r="BI171" i="4"/>
  <c r="BH171" i="4"/>
  <c r="BG171" i="4"/>
  <c r="BF171" i="4"/>
  <c r="X171" i="4"/>
  <c r="V171" i="4"/>
  <c r="T171" i="4"/>
  <c r="P171" i="4"/>
  <c r="BK171" i="4" s="1"/>
  <c r="BI170" i="4"/>
  <c r="BH170" i="4"/>
  <c r="BG170" i="4"/>
  <c r="BF170" i="4"/>
  <c r="X170" i="4"/>
  <c r="V170" i="4"/>
  <c r="T170" i="4"/>
  <c r="P170" i="4"/>
  <c r="BI169" i="4"/>
  <c r="BH169" i="4"/>
  <c r="BG169" i="4"/>
  <c r="BF169" i="4"/>
  <c r="X169" i="4"/>
  <c r="V169" i="4"/>
  <c r="T169" i="4"/>
  <c r="P169" i="4"/>
  <c r="BI168" i="4"/>
  <c r="BH168" i="4"/>
  <c r="BG168" i="4"/>
  <c r="BF168" i="4"/>
  <c r="X168" i="4"/>
  <c r="V168" i="4"/>
  <c r="T168" i="4"/>
  <c r="P168" i="4"/>
  <c r="BI167" i="4"/>
  <c r="BH167" i="4"/>
  <c r="BG167" i="4"/>
  <c r="BF167" i="4"/>
  <c r="X167" i="4"/>
  <c r="V167" i="4"/>
  <c r="T167" i="4"/>
  <c r="P167" i="4"/>
  <c r="BI166" i="4"/>
  <c r="BH166" i="4"/>
  <c r="BG166" i="4"/>
  <c r="BF166" i="4"/>
  <c r="X166" i="4"/>
  <c r="V166" i="4"/>
  <c r="T166" i="4"/>
  <c r="P166" i="4"/>
  <c r="BK166" i="4" s="1"/>
  <c r="BI165" i="4"/>
  <c r="BH165" i="4"/>
  <c r="BG165" i="4"/>
  <c r="BF165" i="4"/>
  <c r="X165" i="4"/>
  <c r="V165" i="4"/>
  <c r="T165" i="4"/>
  <c r="P165" i="4"/>
  <c r="BI163" i="4"/>
  <c r="BH163" i="4"/>
  <c r="BG163" i="4"/>
  <c r="BF163" i="4"/>
  <c r="X163" i="4"/>
  <c r="V163" i="4"/>
  <c r="T163" i="4"/>
  <c r="P163" i="4"/>
  <c r="BI162" i="4"/>
  <c r="BH162" i="4"/>
  <c r="BG162" i="4"/>
  <c r="BF162" i="4"/>
  <c r="X162" i="4"/>
  <c r="V162" i="4"/>
  <c r="T162" i="4"/>
  <c r="P162" i="4"/>
  <c r="BI161" i="4"/>
  <c r="BH161" i="4"/>
  <c r="BG161" i="4"/>
  <c r="BF161" i="4"/>
  <c r="X161" i="4"/>
  <c r="V161" i="4"/>
  <c r="T161" i="4"/>
  <c r="P161" i="4"/>
  <c r="BI158" i="4"/>
  <c r="BH158" i="4"/>
  <c r="BG158" i="4"/>
  <c r="BF158" i="4"/>
  <c r="X158" i="4"/>
  <c r="X157" i="4"/>
  <c r="V158" i="4"/>
  <c r="V157" i="4"/>
  <c r="T158" i="4"/>
  <c r="T157" i="4" s="1"/>
  <c r="P158" i="4"/>
  <c r="BK158" i="4" s="1"/>
  <c r="BI156" i="4"/>
  <c r="BH156" i="4"/>
  <c r="BG156" i="4"/>
  <c r="BF156" i="4"/>
  <c r="X156" i="4"/>
  <c r="V156" i="4"/>
  <c r="T156" i="4"/>
  <c r="P156" i="4"/>
  <c r="BI155" i="4"/>
  <c r="BH155" i="4"/>
  <c r="BG155" i="4"/>
  <c r="BF155" i="4"/>
  <c r="X155" i="4"/>
  <c r="V155" i="4"/>
  <c r="T155" i="4"/>
  <c r="P155" i="4"/>
  <c r="BK155" i="4" s="1"/>
  <c r="BI154" i="4"/>
  <c r="BH154" i="4"/>
  <c r="BG154" i="4"/>
  <c r="BF154" i="4"/>
  <c r="X154" i="4"/>
  <c r="V154" i="4"/>
  <c r="T154" i="4"/>
  <c r="P154" i="4"/>
  <c r="BI153" i="4"/>
  <c r="BH153" i="4"/>
  <c r="BG153" i="4"/>
  <c r="BF153" i="4"/>
  <c r="X153" i="4"/>
  <c r="V153" i="4"/>
  <c r="T153" i="4"/>
  <c r="P153" i="4"/>
  <c r="BI151" i="4"/>
  <c r="BH151" i="4"/>
  <c r="BG151" i="4"/>
  <c r="BF151" i="4"/>
  <c r="X151" i="4"/>
  <c r="V151" i="4"/>
  <c r="T151" i="4"/>
  <c r="P151" i="4"/>
  <c r="K151" i="4" s="1"/>
  <c r="BE151" i="4" s="1"/>
  <c r="BI150" i="4"/>
  <c r="BH150" i="4"/>
  <c r="BG150" i="4"/>
  <c r="BF150" i="4"/>
  <c r="X150" i="4"/>
  <c r="V150" i="4"/>
  <c r="T150" i="4"/>
  <c r="P150" i="4"/>
  <c r="BI149" i="4"/>
  <c r="BH149" i="4"/>
  <c r="BG149" i="4"/>
  <c r="BF149" i="4"/>
  <c r="X149" i="4"/>
  <c r="V149" i="4"/>
  <c r="T149" i="4"/>
  <c r="P149" i="4"/>
  <c r="K149" i="4" s="1"/>
  <c r="BE149" i="4" s="1"/>
  <c r="BI148" i="4"/>
  <c r="BH148" i="4"/>
  <c r="BG148" i="4"/>
  <c r="BF148" i="4"/>
  <c r="X148" i="4"/>
  <c r="V148" i="4"/>
  <c r="T148" i="4"/>
  <c r="P148" i="4"/>
  <c r="BI147" i="4"/>
  <c r="BH147" i="4"/>
  <c r="BG147" i="4"/>
  <c r="BF147" i="4"/>
  <c r="X147" i="4"/>
  <c r="V147" i="4"/>
  <c r="T147" i="4"/>
  <c r="P147" i="4"/>
  <c r="BI146" i="4"/>
  <c r="BH146" i="4"/>
  <c r="BG146" i="4"/>
  <c r="BF146" i="4"/>
  <c r="X146" i="4"/>
  <c r="V146" i="4"/>
  <c r="T146" i="4"/>
  <c r="P146" i="4"/>
  <c r="BK146" i="4" s="1"/>
  <c r="BI145" i="4"/>
  <c r="BH145" i="4"/>
  <c r="BG145" i="4"/>
  <c r="BF145" i="4"/>
  <c r="X145" i="4"/>
  <c r="V145" i="4"/>
  <c r="T145" i="4"/>
  <c r="P145" i="4"/>
  <c r="BI144" i="4"/>
  <c r="BH144" i="4"/>
  <c r="BG144" i="4"/>
  <c r="BF144" i="4"/>
  <c r="X144" i="4"/>
  <c r="V144" i="4"/>
  <c r="T144" i="4"/>
  <c r="P144" i="4"/>
  <c r="BI143" i="4"/>
  <c r="BH143" i="4"/>
  <c r="BG143" i="4"/>
  <c r="BF143" i="4"/>
  <c r="X143" i="4"/>
  <c r="V143" i="4"/>
  <c r="T143" i="4"/>
  <c r="P143" i="4"/>
  <c r="BI142" i="4"/>
  <c r="BH142" i="4"/>
  <c r="BG142" i="4"/>
  <c r="BF142" i="4"/>
  <c r="X142" i="4"/>
  <c r="V142" i="4"/>
  <c r="T142" i="4"/>
  <c r="P142" i="4"/>
  <c r="K142" i="4" s="1"/>
  <c r="BE142" i="4" s="1"/>
  <c r="BI141" i="4"/>
  <c r="BH141" i="4"/>
  <c r="BG141" i="4"/>
  <c r="BF141" i="4"/>
  <c r="X141" i="4"/>
  <c r="V141" i="4"/>
  <c r="T141" i="4"/>
  <c r="P141" i="4"/>
  <c r="BI139" i="4"/>
  <c r="BH139" i="4"/>
  <c r="BG139" i="4"/>
  <c r="BF139" i="4"/>
  <c r="X139" i="4"/>
  <c r="V139" i="4"/>
  <c r="T139" i="4"/>
  <c r="P139" i="4"/>
  <c r="BI138" i="4"/>
  <c r="BH138" i="4"/>
  <c r="BG138" i="4"/>
  <c r="BF138" i="4"/>
  <c r="X138" i="4"/>
  <c r="V138" i="4"/>
  <c r="T138" i="4"/>
  <c r="P138" i="4"/>
  <c r="K138" i="4" s="1"/>
  <c r="BI137" i="4"/>
  <c r="BH137" i="4"/>
  <c r="BG137" i="4"/>
  <c r="BF137" i="4"/>
  <c r="X137" i="4"/>
  <c r="V137" i="4"/>
  <c r="T137" i="4"/>
  <c r="P137" i="4"/>
  <c r="BK137" i="4" s="1"/>
  <c r="BI136" i="4"/>
  <c r="BH136" i="4"/>
  <c r="BG136" i="4"/>
  <c r="BF136" i="4"/>
  <c r="X136" i="4"/>
  <c r="V136" i="4"/>
  <c r="T136" i="4"/>
  <c r="P136" i="4"/>
  <c r="BI135" i="4"/>
  <c r="BH135" i="4"/>
  <c r="BG135" i="4"/>
  <c r="BF135" i="4"/>
  <c r="X135" i="4"/>
  <c r="V135" i="4"/>
  <c r="T135" i="4"/>
  <c r="P135" i="4"/>
  <c r="K135" i="4" s="1"/>
  <c r="BE135" i="4" s="1"/>
  <c r="BI134" i="4"/>
  <c r="BH134" i="4"/>
  <c r="BG134" i="4"/>
  <c r="BF134" i="4"/>
  <c r="X134" i="4"/>
  <c r="V134" i="4"/>
  <c r="T134" i="4"/>
  <c r="P134" i="4"/>
  <c r="BI133" i="4"/>
  <c r="BH133" i="4"/>
  <c r="BG133" i="4"/>
  <c r="BF133" i="4"/>
  <c r="X133" i="4"/>
  <c r="V133" i="4"/>
  <c r="T133" i="4"/>
  <c r="P133" i="4"/>
  <c r="J127" i="4"/>
  <c r="J126" i="4"/>
  <c r="F126" i="4"/>
  <c r="F124" i="4"/>
  <c r="E122" i="4"/>
  <c r="J92" i="4"/>
  <c r="J91" i="4"/>
  <c r="F91" i="4"/>
  <c r="F89" i="4"/>
  <c r="E87" i="4"/>
  <c r="J18" i="4"/>
  <c r="E18" i="4"/>
  <c r="F127" i="4" s="1"/>
  <c r="J17" i="4"/>
  <c r="J12" i="4"/>
  <c r="J89" i="4"/>
  <c r="E7" i="4"/>
  <c r="E85" i="4" s="1"/>
  <c r="K39" i="3"/>
  <c r="K38" i="3"/>
  <c r="BA96" i="1"/>
  <c r="K37" i="3"/>
  <c r="AZ96" i="1" s="1"/>
  <c r="BI173" i="3"/>
  <c r="BH173" i="3"/>
  <c r="BG173" i="3"/>
  <c r="BF173" i="3"/>
  <c r="X173" i="3"/>
  <c r="V173" i="3"/>
  <c r="T173" i="3"/>
  <c r="P173" i="3"/>
  <c r="BI172" i="3"/>
  <c r="BH172" i="3"/>
  <c r="BG172" i="3"/>
  <c r="BF172" i="3"/>
  <c r="X172" i="3"/>
  <c r="V172" i="3"/>
  <c r="T172" i="3"/>
  <c r="P172" i="3"/>
  <c r="K172" i="3" s="1"/>
  <c r="BE172" i="3" s="1"/>
  <c r="BI171" i="3"/>
  <c r="BH171" i="3"/>
  <c r="BG171" i="3"/>
  <c r="BF171" i="3"/>
  <c r="X171" i="3"/>
  <c r="V171" i="3"/>
  <c r="T171" i="3"/>
  <c r="P171" i="3"/>
  <c r="BI170" i="3"/>
  <c r="BH170" i="3"/>
  <c r="BG170" i="3"/>
  <c r="BF170" i="3"/>
  <c r="X170" i="3"/>
  <c r="V170" i="3"/>
  <c r="T170" i="3"/>
  <c r="P170" i="3"/>
  <c r="BI169" i="3"/>
  <c r="BH169" i="3"/>
  <c r="BG169" i="3"/>
  <c r="BF169" i="3"/>
  <c r="X169" i="3"/>
  <c r="V169" i="3"/>
  <c r="T169" i="3"/>
  <c r="P169" i="3"/>
  <c r="BK169" i="3" s="1"/>
  <c r="BI167" i="3"/>
  <c r="BH167" i="3"/>
  <c r="BG167" i="3"/>
  <c r="BF167" i="3"/>
  <c r="X167" i="3"/>
  <c r="V167" i="3"/>
  <c r="T167" i="3"/>
  <c r="P167" i="3"/>
  <c r="BI166" i="3"/>
  <c r="BH166" i="3"/>
  <c r="BG166" i="3"/>
  <c r="BF166" i="3"/>
  <c r="X166" i="3"/>
  <c r="V166" i="3"/>
  <c r="T166" i="3"/>
  <c r="P166" i="3"/>
  <c r="K166" i="3" s="1"/>
  <c r="BE166" i="3" s="1"/>
  <c r="BI165" i="3"/>
  <c r="BH165" i="3"/>
  <c r="BG165" i="3"/>
  <c r="BF165" i="3"/>
  <c r="X165" i="3"/>
  <c r="V165" i="3"/>
  <c r="T165" i="3"/>
  <c r="P165" i="3"/>
  <c r="BI164" i="3"/>
  <c r="BH164" i="3"/>
  <c r="BG164" i="3"/>
  <c r="BF164" i="3"/>
  <c r="X164" i="3"/>
  <c r="V164" i="3"/>
  <c r="T164" i="3"/>
  <c r="P164" i="3"/>
  <c r="BI163" i="3"/>
  <c r="BH163" i="3"/>
  <c r="BG163" i="3"/>
  <c r="BF163" i="3"/>
  <c r="X163" i="3"/>
  <c r="V163" i="3"/>
  <c r="T163" i="3"/>
  <c r="P163" i="3"/>
  <c r="K163" i="3" s="1"/>
  <c r="BE163" i="3" s="1"/>
  <c r="BI162" i="3"/>
  <c r="BH162" i="3"/>
  <c r="BG162" i="3"/>
  <c r="BF162" i="3"/>
  <c r="X162" i="3"/>
  <c r="V162" i="3"/>
  <c r="T162" i="3"/>
  <c r="P162" i="3"/>
  <c r="BI161" i="3"/>
  <c r="BH161" i="3"/>
  <c r="BG161" i="3"/>
  <c r="BF161" i="3"/>
  <c r="X161" i="3"/>
  <c r="V161" i="3"/>
  <c r="T161" i="3"/>
  <c r="P161" i="3"/>
  <c r="BI159" i="3"/>
  <c r="BH159" i="3"/>
  <c r="BG159" i="3"/>
  <c r="BF159" i="3"/>
  <c r="X159" i="3"/>
  <c r="V159" i="3"/>
  <c r="T159" i="3"/>
  <c r="P159" i="3"/>
  <c r="BI158" i="3"/>
  <c r="BH158" i="3"/>
  <c r="BG158" i="3"/>
  <c r="BF158" i="3"/>
  <c r="X158" i="3"/>
  <c r="V158" i="3"/>
  <c r="T158" i="3"/>
  <c r="P158" i="3"/>
  <c r="BI157" i="3"/>
  <c r="BH157" i="3"/>
  <c r="BG157" i="3"/>
  <c r="BF157" i="3"/>
  <c r="X157" i="3"/>
  <c r="V157" i="3"/>
  <c r="T157" i="3"/>
  <c r="P157" i="3"/>
  <c r="BI156" i="3"/>
  <c r="BH156" i="3"/>
  <c r="BG156" i="3"/>
  <c r="BF156" i="3"/>
  <c r="X156" i="3"/>
  <c r="V156" i="3"/>
  <c r="T156" i="3"/>
  <c r="P156" i="3"/>
  <c r="BI155" i="3"/>
  <c r="BH155" i="3"/>
  <c r="BG155" i="3"/>
  <c r="BF155" i="3"/>
  <c r="X155" i="3"/>
  <c r="V155" i="3"/>
  <c r="T155" i="3"/>
  <c r="P155" i="3"/>
  <c r="BI154" i="3"/>
  <c r="BH154" i="3"/>
  <c r="BG154" i="3"/>
  <c r="BF154" i="3"/>
  <c r="X154" i="3"/>
  <c r="V154" i="3"/>
  <c r="T154" i="3"/>
  <c r="P154" i="3"/>
  <c r="BI153" i="3"/>
  <c r="BH153" i="3"/>
  <c r="BG153" i="3"/>
  <c r="BF153" i="3"/>
  <c r="X153" i="3"/>
  <c r="V153" i="3"/>
  <c r="T153" i="3"/>
  <c r="P153" i="3"/>
  <c r="BI152" i="3"/>
  <c r="BH152" i="3"/>
  <c r="BG152" i="3"/>
  <c r="BF152" i="3"/>
  <c r="X152" i="3"/>
  <c r="V152" i="3"/>
  <c r="T152" i="3"/>
  <c r="P152" i="3"/>
  <c r="BK152" i="3" s="1"/>
  <c r="BI151" i="3"/>
  <c r="BH151" i="3"/>
  <c r="BG151" i="3"/>
  <c r="BF151" i="3"/>
  <c r="X151" i="3"/>
  <c r="V151" i="3"/>
  <c r="T151" i="3"/>
  <c r="P151" i="3"/>
  <c r="BI150" i="3"/>
  <c r="BH150" i="3"/>
  <c r="BG150" i="3"/>
  <c r="BF150" i="3"/>
  <c r="X150" i="3"/>
  <c r="V150" i="3"/>
  <c r="T150" i="3"/>
  <c r="P150" i="3"/>
  <c r="BI149" i="3"/>
  <c r="BH149" i="3"/>
  <c r="BG149" i="3"/>
  <c r="BF149" i="3"/>
  <c r="X149" i="3"/>
  <c r="V149" i="3"/>
  <c r="T149" i="3"/>
  <c r="P149" i="3"/>
  <c r="BI148" i="3"/>
  <c r="BH148" i="3"/>
  <c r="BG148" i="3"/>
  <c r="BF148" i="3"/>
  <c r="X148" i="3"/>
  <c r="V148" i="3"/>
  <c r="T148" i="3"/>
  <c r="P148" i="3"/>
  <c r="BI145" i="3"/>
  <c r="BH145" i="3"/>
  <c r="BG145" i="3"/>
  <c r="BF145" i="3"/>
  <c r="X145" i="3"/>
  <c r="X144" i="3"/>
  <c r="V145" i="3"/>
  <c r="V144" i="3" s="1"/>
  <c r="T145" i="3"/>
  <c r="T144" i="3" s="1"/>
  <c r="P145" i="3"/>
  <c r="K145" i="3" s="1"/>
  <c r="BE145" i="3" s="1"/>
  <c r="BI143" i="3"/>
  <c r="BH143" i="3"/>
  <c r="BG143" i="3"/>
  <c r="BF143" i="3"/>
  <c r="X143" i="3"/>
  <c r="V143" i="3"/>
  <c r="T143" i="3"/>
  <c r="P143" i="3"/>
  <c r="BI142" i="3"/>
  <c r="BH142" i="3"/>
  <c r="BG142" i="3"/>
  <c r="BF142" i="3"/>
  <c r="X142" i="3"/>
  <c r="V142" i="3"/>
  <c r="T142" i="3"/>
  <c r="P142" i="3"/>
  <c r="K142" i="3" s="1"/>
  <c r="BE142" i="3" s="1"/>
  <c r="BI141" i="3"/>
  <c r="BH141" i="3"/>
  <c r="BG141" i="3"/>
  <c r="BF141" i="3"/>
  <c r="X141" i="3"/>
  <c r="V141" i="3"/>
  <c r="T141" i="3"/>
  <c r="P141" i="3"/>
  <c r="BI140" i="3"/>
  <c r="BH140" i="3"/>
  <c r="BG140" i="3"/>
  <c r="BF140" i="3"/>
  <c r="X140" i="3"/>
  <c r="V140" i="3"/>
  <c r="T140" i="3"/>
  <c r="P140" i="3"/>
  <c r="BI138" i="3"/>
  <c r="BH138" i="3"/>
  <c r="BG138" i="3"/>
  <c r="BF138" i="3"/>
  <c r="X138" i="3"/>
  <c r="V138" i="3"/>
  <c r="T138" i="3"/>
  <c r="P138" i="3"/>
  <c r="BK138" i="3" s="1"/>
  <c r="BI137" i="3"/>
  <c r="BH137" i="3"/>
  <c r="BG137" i="3"/>
  <c r="BF137" i="3"/>
  <c r="X137" i="3"/>
  <c r="V137" i="3"/>
  <c r="T137" i="3"/>
  <c r="P137" i="3"/>
  <c r="BI136" i="3"/>
  <c r="BH136" i="3"/>
  <c r="BG136" i="3"/>
  <c r="BF136" i="3"/>
  <c r="X136" i="3"/>
  <c r="V136" i="3"/>
  <c r="T136" i="3"/>
  <c r="P136" i="3"/>
  <c r="BK136" i="3" s="1"/>
  <c r="BI135" i="3"/>
  <c r="BH135" i="3"/>
  <c r="BG135" i="3"/>
  <c r="BF135" i="3"/>
  <c r="X135" i="3"/>
  <c r="V135" i="3"/>
  <c r="T135" i="3"/>
  <c r="P135" i="3"/>
  <c r="BI134" i="3"/>
  <c r="BH134" i="3"/>
  <c r="BG134" i="3"/>
  <c r="BF134" i="3"/>
  <c r="X134" i="3"/>
  <c r="V134" i="3"/>
  <c r="T134" i="3"/>
  <c r="P134" i="3"/>
  <c r="BI132" i="3"/>
  <c r="BH132" i="3"/>
  <c r="BG132" i="3"/>
  <c r="BF132" i="3"/>
  <c r="X132" i="3"/>
  <c r="V132" i="3"/>
  <c r="T132" i="3"/>
  <c r="P132" i="3"/>
  <c r="BI131" i="3"/>
  <c r="BH131" i="3"/>
  <c r="BG131" i="3"/>
  <c r="BF131" i="3"/>
  <c r="X131" i="3"/>
  <c r="V131" i="3"/>
  <c r="T131" i="3"/>
  <c r="P131" i="3"/>
  <c r="BI130" i="3"/>
  <c r="BH130" i="3"/>
  <c r="BG130" i="3"/>
  <c r="BF130" i="3"/>
  <c r="X130" i="3"/>
  <c r="V130" i="3"/>
  <c r="T130" i="3"/>
  <c r="P130" i="3"/>
  <c r="K130" i="3" s="1"/>
  <c r="BE130" i="3" s="1"/>
  <c r="BI129" i="3"/>
  <c r="BH129" i="3"/>
  <c r="BG129" i="3"/>
  <c r="BF129" i="3"/>
  <c r="X129" i="3"/>
  <c r="V129" i="3"/>
  <c r="T129" i="3"/>
  <c r="P129" i="3"/>
  <c r="BI128" i="3"/>
  <c r="BH128" i="3"/>
  <c r="BG128" i="3"/>
  <c r="BF128" i="3"/>
  <c r="X128" i="3"/>
  <c r="V128" i="3"/>
  <c r="T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119" i="3" s="1"/>
  <c r="E7" i="3"/>
  <c r="E85" i="3"/>
  <c r="K39" i="2"/>
  <c r="K38" i="2"/>
  <c r="BA95" i="1"/>
  <c r="K37" i="2"/>
  <c r="AZ95" i="1"/>
  <c r="BI128" i="2"/>
  <c r="BH128" i="2"/>
  <c r="BG128" i="2"/>
  <c r="BF128" i="2"/>
  <c r="X128" i="2"/>
  <c r="X127" i="2" s="1"/>
  <c r="V128" i="2"/>
  <c r="V127" i="2"/>
  <c r="T128" i="2"/>
  <c r="T127" i="2" s="1"/>
  <c r="P128" i="2"/>
  <c r="BI126" i="2"/>
  <c r="BH126" i="2"/>
  <c r="BG126" i="2"/>
  <c r="BF126" i="2"/>
  <c r="X126" i="2"/>
  <c r="X125" i="2" s="1"/>
  <c r="V126" i="2"/>
  <c r="V125" i="2"/>
  <c r="V124" i="2"/>
  <c r="T126" i="2"/>
  <c r="T125" i="2" s="1"/>
  <c r="T124" i="2" s="1"/>
  <c r="P126" i="2"/>
  <c r="BK126" i="2" s="1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BK122" i="2" s="1"/>
  <c r="J117" i="2"/>
  <c r="J116" i="2"/>
  <c r="F116" i="2"/>
  <c r="F114" i="2"/>
  <c r="E112" i="2"/>
  <c r="J92" i="2"/>
  <c r="J91" i="2"/>
  <c r="F91" i="2"/>
  <c r="F89" i="2"/>
  <c r="E87" i="2"/>
  <c r="J18" i="2"/>
  <c r="E18" i="2"/>
  <c r="F92" i="2" s="1"/>
  <c r="J17" i="2"/>
  <c r="J12" i="2"/>
  <c r="J114" i="2" s="1"/>
  <c r="E7" i="2"/>
  <c r="E85" i="2" s="1"/>
  <c r="L90" i="1"/>
  <c r="AM90" i="1"/>
  <c r="AM89" i="1"/>
  <c r="L89" i="1"/>
  <c r="AM87" i="1"/>
  <c r="L87" i="1"/>
  <c r="L85" i="1"/>
  <c r="L84" i="1"/>
  <c r="R122" i="2"/>
  <c r="R140" i="3"/>
  <c r="Q158" i="3"/>
  <c r="R136" i="3"/>
  <c r="Q151" i="3"/>
  <c r="Q166" i="3"/>
  <c r="R132" i="3"/>
  <c r="R131" i="3"/>
  <c r="BK162" i="3"/>
  <c r="K137" i="3"/>
  <c r="BE137" i="3" s="1"/>
  <c r="Q192" i="4"/>
  <c r="Q134" i="4"/>
  <c r="R195" i="4"/>
  <c r="Q214" i="4"/>
  <c r="Q212" i="4"/>
  <c r="Q199" i="4"/>
  <c r="R203" i="4"/>
  <c r="Q182" i="4"/>
  <c r="R189" i="4"/>
  <c r="R217" i="4"/>
  <c r="Q181" i="4"/>
  <c r="Q209" i="4"/>
  <c r="Q198" i="4"/>
  <c r="Q169" i="4"/>
  <c r="Q189" i="4"/>
  <c r="R172" i="4"/>
  <c r="K212" i="4"/>
  <c r="BE212" i="4"/>
  <c r="K207" i="4"/>
  <c r="BE207" i="4" s="1"/>
  <c r="K150" i="4"/>
  <c r="BE150" i="4"/>
  <c r="K144" i="4"/>
  <c r="BE144" i="4" s="1"/>
  <c r="K169" i="4"/>
  <c r="BE169" i="4" s="1"/>
  <c r="K175" i="4"/>
  <c r="BE175" i="4" s="1"/>
  <c r="K156" i="5"/>
  <c r="BE156" i="5"/>
  <c r="R201" i="6"/>
  <c r="Q208" i="6"/>
  <c r="R171" i="6"/>
  <c r="R181" i="6"/>
  <c r="R189" i="6"/>
  <c r="Q202" i="6"/>
  <c r="Q234" i="6"/>
  <c r="R170" i="6"/>
  <c r="Q213" i="6"/>
  <c r="Q211" i="6"/>
  <c r="R194" i="6"/>
  <c r="Q182" i="6"/>
  <c r="Q185" i="6"/>
  <c r="Q184" i="6"/>
  <c r="Q221" i="6"/>
  <c r="BK189" i="6"/>
  <c r="K208" i="6"/>
  <c r="BE208" i="6" s="1"/>
  <c r="BK220" i="6"/>
  <c r="BK145" i="6"/>
  <c r="K174" i="6"/>
  <c r="BE174" i="6"/>
  <c r="K171" i="6"/>
  <c r="BE171" i="6" s="1"/>
  <c r="R152" i="7"/>
  <c r="Q130" i="7"/>
  <c r="R171" i="7"/>
  <c r="R137" i="7"/>
  <c r="Q131" i="7"/>
  <c r="R188" i="7"/>
  <c r="R139" i="8"/>
  <c r="R158" i="8"/>
  <c r="R183" i="8"/>
  <c r="R177" i="8"/>
  <c r="R181" i="9"/>
  <c r="Q164" i="9"/>
  <c r="R162" i="9"/>
  <c r="R189" i="9"/>
  <c r="R164" i="9"/>
  <c r="R196" i="9"/>
  <c r="Q196" i="9"/>
  <c r="Q146" i="9"/>
  <c r="Q141" i="9"/>
  <c r="Q174" i="9"/>
  <c r="R175" i="9"/>
  <c r="K184" i="9"/>
  <c r="BE184" i="9"/>
  <c r="BK190" i="9"/>
  <c r="K145" i="9"/>
  <c r="BE145" i="9"/>
  <c r="BK172" i="9"/>
  <c r="K155" i="9"/>
  <c r="BE155" i="9" s="1"/>
  <c r="R133" i="10"/>
  <c r="R144" i="10"/>
  <c r="R128" i="10"/>
  <c r="BK137" i="10"/>
  <c r="R129" i="11"/>
  <c r="R122" i="11"/>
  <c r="R121" i="11"/>
  <c r="R123" i="11"/>
  <c r="R141" i="3"/>
  <c r="Q162" i="3"/>
  <c r="R158" i="3"/>
  <c r="Q150" i="3"/>
  <c r="R161" i="3"/>
  <c r="R128" i="3"/>
  <c r="Q159" i="3"/>
  <c r="K167" i="3"/>
  <c r="BE167" i="3"/>
  <c r="K135" i="3"/>
  <c r="BE135" i="3" s="1"/>
  <c r="BK131" i="3"/>
  <c r="Q153" i="4"/>
  <c r="Q183" i="4"/>
  <c r="R153" i="4"/>
  <c r="R207" i="4"/>
  <c r="R201" i="4"/>
  <c r="R156" i="4"/>
  <c r="R155" i="4"/>
  <c r="BK167" i="4"/>
  <c r="Q172" i="5"/>
  <c r="R168" i="5"/>
  <c r="Q170" i="5"/>
  <c r="Q156" i="5"/>
  <c r="Q157" i="5"/>
  <c r="R178" i="5"/>
  <c r="R150" i="5"/>
  <c r="Q168" i="5"/>
  <c r="R169" i="5"/>
  <c r="Q169" i="5"/>
  <c r="BK137" i="5"/>
  <c r="Q204" i="6"/>
  <c r="Q225" i="6"/>
  <c r="R177" i="6"/>
  <c r="Q210" i="6"/>
  <c r="Q145" i="6"/>
  <c r="Q162" i="6"/>
  <c r="Q189" i="6"/>
  <c r="Q148" i="6"/>
  <c r="R164" i="6"/>
  <c r="R207" i="6"/>
  <c r="Q151" i="6"/>
  <c r="R180" i="6"/>
  <c r="Q166" i="6"/>
  <c r="R192" i="6"/>
  <c r="R213" i="6"/>
  <c r="Q188" i="6"/>
  <c r="Q167" i="6"/>
  <c r="R143" i="6"/>
  <c r="K232" i="6"/>
  <c r="BE232" i="6"/>
  <c r="BK222" i="6"/>
  <c r="BK229" i="6"/>
  <c r="K176" i="6"/>
  <c r="BE176" i="6"/>
  <c r="K161" i="6"/>
  <c r="BE161" i="6"/>
  <c r="K158" i="6"/>
  <c r="BE158" i="6" s="1"/>
  <c r="K186" i="6"/>
  <c r="BE186" i="6"/>
  <c r="K162" i="6"/>
  <c r="BE162" i="6" s="1"/>
  <c r="BK141" i="6"/>
  <c r="Q180" i="7"/>
  <c r="Q135" i="7"/>
  <c r="R181" i="7"/>
  <c r="Q146" i="7"/>
  <c r="Q154" i="7"/>
  <c r="Q147" i="7"/>
  <c r="Q173" i="7"/>
  <c r="Q181" i="7"/>
  <c r="R147" i="7"/>
  <c r="Q133" i="7"/>
  <c r="BK182" i="7"/>
  <c r="BK175" i="7"/>
  <c r="BK150" i="7"/>
  <c r="BK133" i="7"/>
  <c r="Q146" i="8"/>
  <c r="Q164" i="8"/>
  <c r="R173" i="8"/>
  <c r="Q153" i="8"/>
  <c r="R135" i="8"/>
  <c r="Q183" i="8"/>
  <c r="Q167" i="8"/>
  <c r="R157" i="8"/>
  <c r="Q154" i="8"/>
  <c r="Q141" i="8"/>
  <c r="K170" i="8"/>
  <c r="Q157" i="8"/>
  <c r="Q142" i="8"/>
  <c r="R152" i="8"/>
  <c r="Q135" i="8"/>
  <c r="R130" i="8"/>
  <c r="R134" i="8"/>
  <c r="K183" i="8"/>
  <c r="BE183" i="8" s="1"/>
  <c r="BK173" i="8"/>
  <c r="K178" i="8"/>
  <c r="BE178" i="8" s="1"/>
  <c r="BK156" i="8"/>
  <c r="BK135" i="8"/>
  <c r="BK141" i="8"/>
  <c r="Q180" i="9"/>
  <c r="R155" i="9"/>
  <c r="R178" i="9"/>
  <c r="R140" i="9"/>
  <c r="Q170" i="9"/>
  <c r="R195" i="9"/>
  <c r="Q186" i="9"/>
  <c r="Q165" i="9"/>
  <c r="R169" i="9"/>
  <c r="Q193" i="9"/>
  <c r="Q171" i="9"/>
  <c r="Q167" i="9"/>
  <c r="R168" i="9"/>
  <c r="BK178" i="9"/>
  <c r="K164" i="9"/>
  <c r="BE164" i="9"/>
  <c r="K177" i="9"/>
  <c r="BE177" i="9" s="1"/>
  <c r="BK146" i="9"/>
  <c r="Q141" i="10"/>
  <c r="R137" i="10"/>
  <c r="R126" i="10"/>
  <c r="K142" i="10"/>
  <c r="BE142" i="10"/>
  <c r="Q134" i="11"/>
  <c r="R135" i="11"/>
  <c r="Q136" i="11"/>
  <c r="Q121" i="11"/>
  <c r="BK124" i="11"/>
  <c r="BK126" i="11"/>
  <c r="Q123" i="2"/>
  <c r="Q152" i="3"/>
  <c r="Q172" i="3"/>
  <c r="Q171" i="3"/>
  <c r="R157" i="3"/>
  <c r="K165" i="3"/>
  <c r="BE165" i="3" s="1"/>
  <c r="BK153" i="3"/>
  <c r="R175" i="4"/>
  <c r="R208" i="4"/>
  <c r="Q193" i="4"/>
  <c r="Q210" i="4"/>
  <c r="Q165" i="4"/>
  <c r="Q218" i="4"/>
  <c r="Q195" i="4"/>
  <c r="Q138" i="4"/>
  <c r="R205" i="4"/>
  <c r="R169" i="4"/>
  <c r="R141" i="4"/>
  <c r="Q144" i="4"/>
  <c r="K218" i="4"/>
  <c r="BE218" i="4" s="1"/>
  <c r="BK154" i="4"/>
  <c r="BK190" i="4"/>
  <c r="K153" i="4"/>
  <c r="BE153" i="4"/>
  <c r="K136" i="4"/>
  <c r="BE136" i="4" s="1"/>
  <c r="R136" i="5"/>
  <c r="R161" i="5"/>
  <c r="R145" i="5"/>
  <c r="Q147" i="5"/>
  <c r="R144" i="5"/>
  <c r="R162" i="5"/>
  <c r="R143" i="5"/>
  <c r="BK169" i="5"/>
  <c r="Q191" i="6"/>
  <c r="R187" i="6"/>
  <c r="R225" i="6"/>
  <c r="Q152" i="6"/>
  <c r="R179" i="6"/>
  <c r="R173" i="6"/>
  <c r="R159" i="6"/>
  <c r="Q201" i="6"/>
  <c r="R220" i="6"/>
  <c r="R229" i="6"/>
  <c r="Q220" i="6"/>
  <c r="Q138" i="6"/>
  <c r="Q164" i="6"/>
  <c r="R151" i="6"/>
  <c r="K223" i="6"/>
  <c r="BE223" i="6"/>
  <c r="K213" i="6"/>
  <c r="BE213" i="6" s="1"/>
  <c r="K192" i="6"/>
  <c r="BE192" i="6"/>
  <c r="K148" i="6"/>
  <c r="BE148" i="6"/>
  <c r="R153" i="7"/>
  <c r="R135" i="7"/>
  <c r="R155" i="7"/>
  <c r="Q168" i="7"/>
  <c r="Q171" i="8"/>
  <c r="R170" i="8"/>
  <c r="R172" i="8"/>
  <c r="Q134" i="8"/>
  <c r="R174" i="8"/>
  <c r="R148" i="8"/>
  <c r="R133" i="8"/>
  <c r="Q151" i="8"/>
  <c r="Q139" i="8"/>
  <c r="R150" i="8"/>
  <c r="Q145" i="8"/>
  <c r="BK184" i="8"/>
  <c r="K133" i="8"/>
  <c r="BE133" i="8"/>
  <c r="BK167" i="8"/>
  <c r="K150" i="8"/>
  <c r="BE150" i="8"/>
  <c r="K154" i="8"/>
  <c r="BE154" i="8" s="1"/>
  <c r="K152" i="8"/>
  <c r="BE152" i="8"/>
  <c r="Q157" i="9"/>
  <c r="R147" i="9"/>
  <c r="Q190" i="9"/>
  <c r="Q169" i="9"/>
  <c r="Q195" i="9"/>
  <c r="Q159" i="9"/>
  <c r="R139" i="9"/>
  <c r="R143" i="9"/>
  <c r="R173" i="9"/>
  <c r="R174" i="9"/>
  <c r="BK167" i="9"/>
  <c r="BK160" i="9"/>
  <c r="K156" i="9"/>
  <c r="BE156" i="9" s="1"/>
  <c r="Q140" i="10"/>
  <c r="Q130" i="10"/>
  <c r="R134" i="10"/>
  <c r="R136" i="10"/>
  <c r="Q126" i="10"/>
  <c r="BK128" i="10"/>
  <c r="R134" i="11"/>
  <c r="Q139" i="11"/>
  <c r="Q126" i="11"/>
  <c r="BK138" i="11"/>
  <c r="K131" i="11"/>
  <c r="BE131" i="11"/>
  <c r="R126" i="2"/>
  <c r="Q134" i="3"/>
  <c r="R152" i="3"/>
  <c r="Q163" i="3"/>
  <c r="R142" i="3"/>
  <c r="Q155" i="3"/>
  <c r="Q156" i="3"/>
  <c r="R155" i="3"/>
  <c r="R135" i="3"/>
  <c r="K171" i="3"/>
  <c r="BE171" i="3" s="1"/>
  <c r="BK161" i="3"/>
  <c r="BK129" i="3"/>
  <c r="BK141" i="3"/>
  <c r="Q148" i="4"/>
  <c r="R193" i="4"/>
  <c r="Q149" i="4"/>
  <c r="Q167" i="4"/>
  <c r="R192" i="4"/>
  <c r="R206" i="4"/>
  <c r="Q172" i="4"/>
  <c r="R162" i="4"/>
  <c r="Q180" i="4"/>
  <c r="R167" i="5"/>
  <c r="Q164" i="5"/>
  <c r="Q205" i="6"/>
  <c r="R169" i="6"/>
  <c r="Q226" i="6"/>
  <c r="Q155" i="6"/>
  <c r="R205" i="6"/>
  <c r="R148" i="6"/>
  <c r="R176" i="6"/>
  <c r="Q233" i="6"/>
  <c r="Q172" i="6"/>
  <c r="R234" i="6"/>
  <c r="Q180" i="6"/>
  <c r="Q212" i="6"/>
  <c r="Q163" i="6"/>
  <c r="R163" i="6"/>
  <c r="R215" i="6"/>
  <c r="R223" i="6"/>
  <c r="R155" i="6"/>
  <c r="Q161" i="6"/>
  <c r="Q160" i="6"/>
  <c r="BK172" i="6"/>
  <c r="BK228" i="6"/>
  <c r="BK211" i="6"/>
  <c r="K191" i="6"/>
  <c r="BE191" i="6" s="1"/>
  <c r="BK180" i="6"/>
  <c r="K167" i="6"/>
  <c r="BE167" i="6"/>
  <c r="BK150" i="6"/>
  <c r="R183" i="7"/>
  <c r="R141" i="7"/>
  <c r="Q136" i="7"/>
  <c r="Q175" i="7"/>
  <c r="R142" i="7"/>
  <c r="R156" i="7"/>
  <c r="R190" i="7"/>
  <c r="Q145" i="7"/>
  <c r="R174" i="7"/>
  <c r="Q137" i="7"/>
  <c r="K185" i="7"/>
  <c r="BE185" i="7"/>
  <c r="K153" i="7"/>
  <c r="BE153" i="7"/>
  <c r="BK181" i="7"/>
  <c r="K158" i="7"/>
  <c r="BE158" i="7" s="1"/>
  <c r="BK143" i="7"/>
  <c r="K140" i="7"/>
  <c r="BE140" i="7" s="1"/>
  <c r="Q152" i="8"/>
  <c r="Q138" i="8"/>
  <c r="R146" i="8"/>
  <c r="R151" i="8"/>
  <c r="R153" i="8"/>
  <c r="R160" i="8"/>
  <c r="R145" i="8"/>
  <c r="BK170" i="8"/>
  <c r="BK145" i="8"/>
  <c r="BK130" i="8"/>
  <c r="R150" i="9"/>
  <c r="R171" i="9"/>
  <c r="R152" i="9"/>
  <c r="R160" i="9"/>
  <c r="Q133" i="9"/>
  <c r="Q175" i="9"/>
  <c r="R180" i="9"/>
  <c r="R138" i="9"/>
  <c r="R136" i="9"/>
  <c r="R159" i="9"/>
  <c r="K136" i="10"/>
  <c r="BE136" i="10" s="1"/>
  <c r="Q138" i="11"/>
  <c r="R136" i="11"/>
  <c r="Q130" i="11"/>
  <c r="K123" i="2"/>
  <c r="BE123" i="2"/>
  <c r="R171" i="3"/>
  <c r="Q157" i="3"/>
  <c r="Q130" i="3"/>
  <c r="Q165" i="3"/>
  <c r="Q154" i="3"/>
  <c r="Q128" i="3"/>
  <c r="BK164" i="3"/>
  <c r="BK150" i="3"/>
  <c r="R196" i="4"/>
  <c r="R137" i="4"/>
  <c r="Q141" i="4"/>
  <c r="R136" i="4"/>
  <c r="Q142" i="4"/>
  <c r="R146" i="4"/>
  <c r="R218" i="4"/>
  <c r="Q217" i="4"/>
  <c r="Q170" i="4"/>
  <c r="Q184" i="4"/>
  <c r="R198" i="4"/>
  <c r="R154" i="4"/>
  <c r="Q185" i="4"/>
  <c r="R168" i="4"/>
  <c r="R191" i="4"/>
  <c r="R177" i="4"/>
  <c r="BK134" i="4"/>
  <c r="K185" i="4"/>
  <c r="BE185" i="4"/>
  <c r="K170" i="4"/>
  <c r="BE170" i="4" s="1"/>
  <c r="BK179" i="4"/>
  <c r="Q166" i="5"/>
  <c r="R156" i="5"/>
  <c r="R155" i="5"/>
  <c r="R130" i="5"/>
  <c r="R174" i="5"/>
  <c r="R147" i="5"/>
  <c r="R154" i="5"/>
  <c r="Q144" i="5"/>
  <c r="R166" i="5"/>
  <c r="BK143" i="5"/>
  <c r="Q207" i="6"/>
  <c r="R184" i="6"/>
  <c r="R172" i="6"/>
  <c r="Q187" i="6"/>
  <c r="Q203" i="6"/>
  <c r="R212" i="6"/>
  <c r="Q232" i="6"/>
  <c r="Q231" i="6"/>
  <c r="Q198" i="6"/>
  <c r="Q216" i="6"/>
  <c r="Q169" i="6"/>
  <c r="R226" i="6"/>
  <c r="R231" i="6"/>
  <c r="Q158" i="6"/>
  <c r="K217" i="6"/>
  <c r="BE217" i="6" s="1"/>
  <c r="BK206" i="6"/>
  <c r="K201" i="6"/>
  <c r="BE201" i="6"/>
  <c r="K155" i="6"/>
  <c r="BE155" i="6"/>
  <c r="BK138" i="6"/>
  <c r="R160" i="7"/>
  <c r="R145" i="7"/>
  <c r="K154" i="7"/>
  <c r="BE154" i="7"/>
  <c r="BK171" i="7"/>
  <c r="K146" i="7"/>
  <c r="BE146" i="7"/>
  <c r="Q179" i="8"/>
  <c r="R179" i="8"/>
  <c r="R176" i="8"/>
  <c r="R182" i="8"/>
  <c r="R154" i="8"/>
  <c r="Q158" i="8"/>
  <c r="K132" i="8"/>
  <c r="BE132" i="8"/>
  <c r="Q172" i="9"/>
  <c r="Q136" i="9"/>
  <c r="Q184" i="9"/>
  <c r="R157" i="9"/>
  <c r="R192" i="9"/>
  <c r="R146" i="9"/>
  <c r="R153" i="9"/>
  <c r="R188" i="9"/>
  <c r="Q135" i="9"/>
  <c r="R130" i="9"/>
  <c r="BK158" i="9"/>
  <c r="BK183" i="9"/>
  <c r="K133" i="9"/>
  <c r="BE133" i="9"/>
  <c r="R142" i="10"/>
  <c r="Q138" i="10"/>
  <c r="Q137" i="10"/>
  <c r="Q127" i="10"/>
  <c r="K140" i="10"/>
  <c r="BE140" i="10"/>
  <c r="R140" i="11"/>
  <c r="Q140" i="11"/>
  <c r="R128" i="11"/>
  <c r="Q133" i="11"/>
  <c r="K139" i="11"/>
  <c r="BE139" i="11" s="1"/>
  <c r="BK132" i="11"/>
  <c r="AU94" i="1"/>
  <c r="R133" i="4"/>
  <c r="Q133" i="4"/>
  <c r="R144" i="4"/>
  <c r="R143" i="4"/>
  <c r="Q196" i="4"/>
  <c r="Q151" i="4"/>
  <c r="R147" i="4"/>
  <c r="R180" i="4"/>
  <c r="R216" i="4"/>
  <c r="Q186" i="4"/>
  <c r="Q143" i="4"/>
  <c r="Q155" i="4"/>
  <c r="Q145" i="4"/>
  <c r="Q154" i="4"/>
  <c r="BK192" i="4"/>
  <c r="K186" i="4"/>
  <c r="BE186" i="4"/>
  <c r="K197" i="4"/>
  <c r="BE197" i="4" s="1"/>
  <c r="BK184" i="4"/>
  <c r="R176" i="5"/>
  <c r="Q133" i="5"/>
  <c r="R153" i="5"/>
  <c r="Q137" i="5"/>
  <c r="Q176" i="5"/>
  <c r="Q167" i="5"/>
  <c r="Q134" i="5"/>
  <c r="R138" i="5"/>
  <c r="BK162" i="5"/>
  <c r="Q192" i="6"/>
  <c r="R141" i="6"/>
  <c r="R145" i="6"/>
  <c r="Q181" i="6"/>
  <c r="Q140" i="6"/>
  <c r="BK175" i="6"/>
  <c r="BK173" i="6"/>
  <c r="BK187" i="6"/>
  <c r="K210" i="6"/>
  <c r="BE210" i="6"/>
  <c r="BK143" i="6"/>
  <c r="Q184" i="7"/>
  <c r="R169" i="7"/>
  <c r="R148" i="7"/>
  <c r="R140" i="7"/>
  <c r="R149" i="7"/>
  <c r="Q133" i="8"/>
  <c r="Q170" i="8"/>
  <c r="R184" i="8"/>
  <c r="R131" i="8"/>
  <c r="Q174" i="8"/>
  <c r="BK134" i="8"/>
  <c r="Q130" i="9"/>
  <c r="R176" i="9"/>
  <c r="R163" i="9"/>
  <c r="Q189" i="9"/>
  <c r="Q145" i="9"/>
  <c r="Q192" i="9"/>
  <c r="R135" i="9"/>
  <c r="Q140" i="9"/>
  <c r="R151" i="9"/>
  <c r="K152" i="9"/>
  <c r="BE152" i="9" s="1"/>
  <c r="K187" i="9"/>
  <c r="BE187" i="9"/>
  <c r="K162" i="9"/>
  <c r="BE162" i="9" s="1"/>
  <c r="K139" i="9"/>
  <c r="BE139" i="9" s="1"/>
  <c r="Q133" i="10"/>
  <c r="R140" i="10"/>
  <c r="K131" i="10"/>
  <c r="BE131" i="10"/>
  <c r="BK125" i="10"/>
  <c r="Q141" i="11"/>
  <c r="Q125" i="11"/>
  <c r="R124" i="11"/>
  <c r="BK135" i="11"/>
  <c r="K122" i="11"/>
  <c r="BE122" i="11" s="1"/>
  <c r="Q126" i="2"/>
  <c r="R149" i="3"/>
  <c r="R167" i="3"/>
  <c r="R171" i="4"/>
  <c r="Q166" i="4"/>
  <c r="R148" i="4"/>
  <c r="Q202" i="4"/>
  <c r="Q174" i="4"/>
  <c r="Q188" i="4"/>
  <c r="R209" i="4"/>
  <c r="R186" i="4"/>
  <c r="Q135" i="4"/>
  <c r="Q201" i="4"/>
  <c r="Q175" i="4"/>
  <c r="Q150" i="4"/>
  <c r="R179" i="4"/>
  <c r="BK156" i="4"/>
  <c r="K165" i="4"/>
  <c r="BE165" i="4"/>
  <c r="K168" i="4"/>
  <c r="BE168" i="4" s="1"/>
  <c r="Q143" i="5"/>
  <c r="R131" i="5"/>
  <c r="Q155" i="5"/>
  <c r="Q138" i="5"/>
  <c r="Q177" i="5"/>
  <c r="R140" i="5"/>
  <c r="R132" i="5"/>
  <c r="Q154" i="5"/>
  <c r="K150" i="5"/>
  <c r="BE150" i="5" s="1"/>
  <c r="BK151" i="5"/>
  <c r="K154" i="5"/>
  <c r="BE154" i="5"/>
  <c r="Q200" i="6"/>
  <c r="R174" i="6"/>
  <c r="R175" i="6"/>
  <c r="R198" i="6"/>
  <c r="R216" i="6"/>
  <c r="Q153" i="6"/>
  <c r="R208" i="6"/>
  <c r="R233" i="6"/>
  <c r="Q190" i="6"/>
  <c r="Q217" i="6"/>
  <c r="Q177" i="6"/>
  <c r="R199" i="6"/>
  <c r="R217" i="6"/>
  <c r="Q215" i="6"/>
  <c r="Q169" i="7"/>
  <c r="Q148" i="7"/>
  <c r="R132" i="7"/>
  <c r="R172" i="7"/>
  <c r="Q191" i="7"/>
  <c r="R146" i="7"/>
  <c r="R170" i="7"/>
  <c r="R180" i="7"/>
  <c r="BK167" i="7"/>
  <c r="K132" i="7"/>
  <c r="BE132" i="7" s="1"/>
  <c r="R143" i="8"/>
  <c r="Q136" i="8"/>
  <c r="Q175" i="8"/>
  <c r="R136" i="8"/>
  <c r="Q181" i="8"/>
  <c r="Q148" i="8"/>
  <c r="Q166" i="9"/>
  <c r="Q150" i="9"/>
  <c r="R187" i="9"/>
  <c r="Q163" i="9"/>
  <c r="Q138" i="9"/>
  <c r="Q154" i="9"/>
  <c r="Q139" i="9"/>
  <c r="R158" i="9"/>
  <c r="BK195" i="9"/>
  <c r="K189" i="9"/>
  <c r="BE189" i="9" s="1"/>
  <c r="K151" i="9"/>
  <c r="BE151" i="9" s="1"/>
  <c r="K142" i="9"/>
  <c r="BE142" i="9" s="1"/>
  <c r="Q136" i="10"/>
  <c r="R132" i="10"/>
  <c r="R125" i="10"/>
  <c r="K144" i="10"/>
  <c r="BE144" i="10"/>
  <c r="K133" i="10"/>
  <c r="BE133" i="10" s="1"/>
  <c r="R130" i="11"/>
  <c r="Q124" i="11"/>
  <c r="Q132" i="11"/>
  <c r="K140" i="11"/>
  <c r="BE140" i="11"/>
  <c r="K128" i="11"/>
  <c r="BE128" i="11"/>
  <c r="Q122" i="2"/>
  <c r="R163" i="3"/>
  <c r="R165" i="3"/>
  <c r="Q131" i="3"/>
  <c r="Q129" i="3"/>
  <c r="Q149" i="3"/>
  <c r="Q167" i="3"/>
  <c r="R134" i="3"/>
  <c r="Q161" i="3"/>
  <c r="K173" i="3"/>
  <c r="BE173" i="3"/>
  <c r="BK158" i="3"/>
  <c r="K140" i="3"/>
  <c r="BE140" i="3" s="1"/>
  <c r="K132" i="3"/>
  <c r="BE132" i="3" s="1"/>
  <c r="R185" i="4"/>
  <c r="Q215" i="4"/>
  <c r="Q168" i="4"/>
  <c r="R181" i="4"/>
  <c r="R167" i="4"/>
  <c r="Q207" i="4"/>
  <c r="Q178" i="4"/>
  <c r="Q200" i="4"/>
  <c r="Q161" i="4"/>
  <c r="BK199" i="4"/>
  <c r="BK196" i="4"/>
  <c r="K174" i="5"/>
  <c r="BE174" i="5" s="1"/>
  <c r="K132" i="5"/>
  <c r="BE132" i="5" s="1"/>
  <c r="BK155" i="5"/>
  <c r="R206" i="6"/>
  <c r="Q173" i="6"/>
  <c r="R182" i="6"/>
  <c r="Q159" i="6"/>
  <c r="Q144" i="6"/>
  <c r="R186" i="6"/>
  <c r="Q186" i="6"/>
  <c r="R196" i="6"/>
  <c r="R224" i="6"/>
  <c r="BK196" i="6"/>
  <c r="R144" i="7"/>
  <c r="R133" i="7"/>
  <c r="Q165" i="7"/>
  <c r="R164" i="7"/>
  <c r="Q172" i="7"/>
  <c r="R165" i="7"/>
  <c r="R189" i="7"/>
  <c r="R167" i="7"/>
  <c r="R150" i="7"/>
  <c r="BK169" i="7"/>
  <c r="BK170" i="7"/>
  <c r="BK156" i="7"/>
  <c r="BK145" i="7"/>
  <c r="K136" i="7"/>
  <c r="BE136" i="7" s="1"/>
  <c r="R167" i="8"/>
  <c r="Q177" i="8"/>
  <c r="Q149" i="8"/>
  <c r="R178" i="8"/>
  <c r="Q162" i="8"/>
  <c r="Q176" i="8"/>
  <c r="R132" i="8"/>
  <c r="BK140" i="8"/>
  <c r="K176" i="8"/>
  <c r="BE176" i="8" s="1"/>
  <c r="K138" i="8"/>
  <c r="BE138" i="8" s="1"/>
  <c r="BK146" i="8"/>
  <c r="K158" i="8"/>
  <c r="BE158" i="8" s="1"/>
  <c r="K161" i="8"/>
  <c r="BE161" i="8" s="1"/>
  <c r="Q158" i="9"/>
  <c r="R154" i="9"/>
  <c r="Q143" i="9"/>
  <c r="R186" i="9"/>
  <c r="R131" i="9"/>
  <c r="Q131" i="9"/>
  <c r="R170" i="9"/>
  <c r="R142" i="9"/>
  <c r="K141" i="10"/>
  <c r="BE141" i="10"/>
  <c r="R125" i="11"/>
  <c r="R126" i="11"/>
  <c r="R137" i="11"/>
  <c r="BK136" i="11"/>
  <c r="BK130" i="11"/>
  <c r="R123" i="2"/>
  <c r="Q142" i="3"/>
  <c r="R162" i="3"/>
  <c r="Q137" i="3"/>
  <c r="R166" i="3"/>
  <c r="K153" i="3"/>
  <c r="Q143" i="3"/>
  <c r="Q164" i="3"/>
  <c r="R137" i="3"/>
  <c r="R153" i="3"/>
  <c r="K149" i="3"/>
  <c r="BE149" i="3"/>
  <c r="K151" i="3"/>
  <c r="BE151" i="3"/>
  <c r="BK134" i="3"/>
  <c r="K161" i="4"/>
  <c r="Q205" i="4"/>
  <c r="R142" i="4"/>
  <c r="R166" i="4"/>
  <c r="R197" i="4"/>
  <c r="R214" i="4"/>
  <c r="Q190" i="4"/>
  <c r="Q216" i="4"/>
  <c r="K182" i="4"/>
  <c r="BE182" i="4"/>
  <c r="BK161" i="4"/>
  <c r="K172" i="4"/>
  <c r="BE172" i="4" s="1"/>
  <c r="Q174" i="5"/>
  <c r="Q162" i="5"/>
  <c r="R159" i="5"/>
  <c r="Q142" i="5"/>
  <c r="Q139" i="5"/>
  <c r="R175" i="5"/>
  <c r="R164" i="5"/>
  <c r="R170" i="5"/>
  <c r="R171" i="5"/>
  <c r="R133" i="5"/>
  <c r="Q140" i="5"/>
  <c r="BK157" i="5"/>
  <c r="BK171" i="5"/>
  <c r="BK161" i="5"/>
  <c r="BK133" i="5"/>
  <c r="K134" i="5"/>
  <c r="BE134" i="5"/>
  <c r="Q206" i="6"/>
  <c r="Q193" i="6"/>
  <c r="Q150" i="6"/>
  <c r="Q176" i="6"/>
  <c r="R144" i="6"/>
  <c r="R185" i="6"/>
  <c r="Q136" i="6"/>
  <c r="R161" i="6"/>
  <c r="Q229" i="6"/>
  <c r="Q141" i="6"/>
  <c r="R203" i="6"/>
  <c r="Q170" i="6"/>
  <c r="R178" i="6"/>
  <c r="R222" i="6"/>
  <c r="R218" i="6"/>
  <c r="Q228" i="6"/>
  <c r="Q223" i="6"/>
  <c r="R153" i="6"/>
  <c r="Q139" i="6"/>
  <c r="K234" i="6"/>
  <c r="BE234" i="6" s="1"/>
  <c r="K188" i="6"/>
  <c r="BE188" i="6" s="1"/>
  <c r="K209" i="6"/>
  <c r="BE209" i="6" s="1"/>
  <c r="K221" i="6"/>
  <c r="BE221" i="6"/>
  <c r="K178" i="6"/>
  <c r="BE178" i="6" s="1"/>
  <c r="K160" i="6"/>
  <c r="BE160" i="6"/>
  <c r="Q158" i="7"/>
  <c r="Q164" i="7"/>
  <c r="Q174" i="7"/>
  <c r="R177" i="7"/>
  <c r="Q188" i="7"/>
  <c r="Q149" i="7"/>
  <c r="Q162" i="7"/>
  <c r="Q141" i="7"/>
  <c r="R175" i="7"/>
  <c r="R136" i="7"/>
  <c r="R173" i="7"/>
  <c r="Q138" i="7"/>
  <c r="K190" i="7"/>
  <c r="BE190" i="7" s="1"/>
  <c r="K188" i="7"/>
  <c r="BE188" i="7" s="1"/>
  <c r="K139" i="7"/>
  <c r="BE139" i="7"/>
  <c r="K144" i="7"/>
  <c r="BE144" i="7" s="1"/>
  <c r="BK141" i="7"/>
  <c r="K155" i="7"/>
  <c r="BE155" i="7"/>
  <c r="Q161" i="8"/>
  <c r="R161" i="8"/>
  <c r="Q150" i="8"/>
  <c r="R171" i="8"/>
  <c r="R137" i="8"/>
  <c r="Q172" i="8"/>
  <c r="R141" i="8"/>
  <c r="BK139" i="8"/>
  <c r="BK128" i="8"/>
  <c r="R190" i="9"/>
  <c r="R184" i="9"/>
  <c r="Q173" i="9"/>
  <c r="R156" i="9"/>
  <c r="R166" i="9"/>
  <c r="R193" i="9"/>
  <c r="R182" i="9"/>
  <c r="Q188" i="9"/>
  <c r="R183" i="9"/>
  <c r="R177" i="9"/>
  <c r="BK192" i="9"/>
  <c r="K153" i="9"/>
  <c r="BE153" i="9" s="1"/>
  <c r="BK193" i="9"/>
  <c r="K150" i="9"/>
  <c r="BE150" i="9"/>
  <c r="K163" i="9"/>
  <c r="BE163" i="9"/>
  <c r="BK138" i="9"/>
  <c r="BK143" i="9"/>
  <c r="Q132" i="10"/>
  <c r="R141" i="10"/>
  <c r="Q128" i="10"/>
  <c r="BK127" i="10"/>
  <c r="Q135" i="11"/>
  <c r="Q129" i="11"/>
  <c r="R132" i="11"/>
  <c r="Q131" i="11"/>
  <c r="BK121" i="11"/>
  <c r="BK127" i="11"/>
  <c r="BK137" i="3"/>
  <c r="R154" i="3"/>
  <c r="Q136" i="3"/>
  <c r="Q173" i="3"/>
  <c r="R159" i="3"/>
  <c r="Q138" i="3"/>
  <c r="Q141" i="3"/>
  <c r="R150" i="3"/>
  <c r="K156" i="3"/>
  <c r="BE156" i="3" s="1"/>
  <c r="BK148" i="3"/>
  <c r="BK157" i="3"/>
  <c r="R188" i="4"/>
  <c r="Q147" i="4"/>
  <c r="R199" i="4"/>
  <c r="Q211" i="4"/>
  <c r="Q158" i="4"/>
  <c r="R163" i="4"/>
  <c r="Q208" i="4"/>
  <c r="R134" i="4"/>
  <c r="Q163" i="4"/>
  <c r="R210" i="4"/>
  <c r="Q197" i="4"/>
  <c r="BK138" i="4"/>
  <c r="BK201" i="4"/>
  <c r="K163" i="4"/>
  <c r="BE163" i="4" s="1"/>
  <c r="Q158" i="5"/>
  <c r="Q131" i="5"/>
  <c r="K177" i="5"/>
  <c r="BE177" i="5" s="1"/>
  <c r="BK166" i="5"/>
  <c r="K159" i="5"/>
  <c r="BE159" i="5" s="1"/>
  <c r="K140" i="5"/>
  <c r="BE140" i="5"/>
  <c r="Q174" i="6"/>
  <c r="R202" i="6"/>
  <c r="Q218" i="6"/>
  <c r="R165" i="6"/>
  <c r="R191" i="6"/>
  <c r="Q147" i="6"/>
  <c r="R166" i="6"/>
  <c r="Q222" i="6"/>
  <c r="R147" i="6"/>
  <c r="Q199" i="6"/>
  <c r="R139" i="6"/>
  <c r="Q179" i="6"/>
  <c r="R140" i="6"/>
  <c r="R232" i="6"/>
  <c r="Q178" i="6"/>
  <c r="Q165" i="6"/>
  <c r="R193" i="6"/>
  <c r="R204" i="6"/>
  <c r="K225" i="6"/>
  <c r="BE225" i="6" s="1"/>
  <c r="BK164" i="6"/>
  <c r="K190" i="6"/>
  <c r="BE190" i="6"/>
  <c r="K185" i="6"/>
  <c r="BE185" i="6"/>
  <c r="K169" i="6"/>
  <c r="BE169" i="6" s="1"/>
  <c r="K163" i="6"/>
  <c r="BE163" i="6" s="1"/>
  <c r="R162" i="7"/>
  <c r="Q161" i="7"/>
  <c r="R187" i="7"/>
  <c r="R134" i="7"/>
  <c r="R182" i="7"/>
  <c r="Q190" i="7"/>
  <c r="Q139" i="7"/>
  <c r="R139" i="7"/>
  <c r="Q182" i="7"/>
  <c r="Q144" i="7"/>
  <c r="Q160" i="7"/>
  <c r="K147" i="7"/>
  <c r="BE147" i="7" s="1"/>
  <c r="BK130" i="7"/>
  <c r="K174" i="7"/>
  <c r="BE174" i="7"/>
  <c r="K152" i="7"/>
  <c r="BE152" i="7" s="1"/>
  <c r="BK165" i="7"/>
  <c r="K131" i="7"/>
  <c r="BE131" i="7"/>
  <c r="Q168" i="8"/>
  <c r="R164" i="8"/>
  <c r="R175" i="8"/>
  <c r="Q182" i="8"/>
  <c r="R168" i="8"/>
  <c r="R149" i="8"/>
  <c r="R155" i="8"/>
  <c r="K182" i="8"/>
  <c r="BE182" i="8"/>
  <c r="K172" i="8"/>
  <c r="BE172" i="8"/>
  <c r="BK174" i="8"/>
  <c r="K144" i="8"/>
  <c r="BE144" i="8"/>
  <c r="K151" i="8"/>
  <c r="BE151" i="8"/>
  <c r="K155" i="8"/>
  <c r="BE155" i="8" s="1"/>
  <c r="Q178" i="9"/>
  <c r="R191" i="9"/>
  <c r="Q185" i="9"/>
  <c r="R172" i="9"/>
  <c r="Q142" i="9"/>
  <c r="R167" i="9"/>
  <c r="R145" i="9"/>
  <c r="Q176" i="9"/>
  <c r="Q147" i="9"/>
  <c r="BK166" i="9"/>
  <c r="Q155" i="9"/>
  <c r="BK196" i="9"/>
  <c r="BK176" i="9"/>
  <c r="BK173" i="9"/>
  <c r="K171" i="9"/>
  <c r="BE171" i="9" s="1"/>
  <c r="BK157" i="9"/>
  <c r="BK140" i="9"/>
  <c r="BK131" i="9"/>
  <c r="Q144" i="10"/>
  <c r="R131" i="10"/>
  <c r="R130" i="10"/>
  <c r="BK126" i="10"/>
  <c r="R141" i="11"/>
  <c r="BK128" i="2"/>
  <c r="R156" i="3"/>
  <c r="R129" i="3"/>
  <c r="Q148" i="3"/>
  <c r="R138" i="3"/>
  <c r="K141" i="3"/>
  <c r="R151" i="3"/>
  <c r="Q145" i="3"/>
  <c r="BK128" i="3"/>
  <c r="BK159" i="3"/>
  <c r="R184" i="4"/>
  <c r="R170" i="4"/>
  <c r="R150" i="4"/>
  <c r="Q139" i="4"/>
  <c r="R145" i="4"/>
  <c r="R138" i="4"/>
  <c r="R190" i="4"/>
  <c r="R149" i="4"/>
  <c r="R202" i="4"/>
  <c r="R158" i="4"/>
  <c r="Q206" i="4"/>
  <c r="BK182" i="4"/>
  <c r="Q203" i="4"/>
  <c r="R139" i="4"/>
  <c r="R161" i="4"/>
  <c r="K210" i="4"/>
  <c r="BE210" i="4" s="1"/>
  <c r="K203" i="4"/>
  <c r="BE203" i="4"/>
  <c r="BK143" i="4"/>
  <c r="K145" i="4"/>
  <c r="BE145" i="4"/>
  <c r="R142" i="5"/>
  <c r="R177" i="5"/>
  <c r="R157" i="5"/>
  <c r="R139" i="5"/>
  <c r="Q175" i="5"/>
  <c r="Q151" i="5"/>
  <c r="Q145" i="5"/>
  <c r="R200" i="6"/>
  <c r="K231" i="6"/>
  <c r="BE231" i="6" s="1"/>
  <c r="BK215" i="6"/>
  <c r="K199" i="6"/>
  <c r="BE199" i="6" s="1"/>
  <c r="BK136" i="6"/>
  <c r="Q187" i="7"/>
  <c r="R138" i="7"/>
  <c r="Q150" i="7"/>
  <c r="R161" i="7"/>
  <c r="R191" i="7"/>
  <c r="Q153" i="7"/>
  <c r="R185" i="7"/>
  <c r="Q142" i="7"/>
  <c r="Q132" i="7"/>
  <c r="K138" i="7"/>
  <c r="BE138" i="7" s="1"/>
  <c r="K187" i="7"/>
  <c r="BE187" i="7"/>
  <c r="K180" i="7"/>
  <c r="BE180" i="7" s="1"/>
  <c r="K149" i="7"/>
  <c r="BE149" i="7" s="1"/>
  <c r="K164" i="7"/>
  <c r="BE164" i="7"/>
  <c r="R140" i="8"/>
  <c r="Q155" i="8"/>
  <c r="Q178" i="8"/>
  <c r="R156" i="8"/>
  <c r="R144" i="8"/>
  <c r="Q160" i="8"/>
  <c r="Q143" i="8"/>
  <c r="R138" i="8"/>
  <c r="Q131" i="8"/>
  <c r="Q140" i="8"/>
  <c r="BK179" i="8"/>
  <c r="BK129" i="8"/>
  <c r="BK171" i="8"/>
  <c r="BK160" i="8"/>
  <c r="BK162" i="8"/>
  <c r="K131" i="8"/>
  <c r="BE131" i="8"/>
  <c r="Q183" i="9"/>
  <c r="Q153" i="9"/>
  <c r="BK185" i="9"/>
  <c r="BK174" i="9"/>
  <c r="BK130" i="9"/>
  <c r="BK168" i="9"/>
  <c r="Q134" i="10"/>
  <c r="Q125" i="10"/>
  <c r="Q142" i="10"/>
  <c r="K134" i="10"/>
  <c r="BE134" i="10" s="1"/>
  <c r="K130" i="10"/>
  <c r="BE130" i="10"/>
  <c r="R138" i="11"/>
  <c r="Q137" i="11"/>
  <c r="Q128" i="11"/>
  <c r="BK137" i="11"/>
  <c r="Q128" i="2"/>
  <c r="R145" i="3"/>
  <c r="R143" i="3"/>
  <c r="R173" i="3"/>
  <c r="Q170" i="3"/>
  <c r="Q135" i="3"/>
  <c r="R130" i="3"/>
  <c r="BK170" i="3"/>
  <c r="K155" i="3"/>
  <c r="BE155" i="3" s="1"/>
  <c r="BK154" i="3"/>
  <c r="BK143" i="3"/>
  <c r="Q177" i="4"/>
  <c r="R211" i="4"/>
  <c r="R212" i="4"/>
  <c r="R135" i="4"/>
  <c r="R178" i="4"/>
  <c r="Q162" i="4"/>
  <c r="Q191" i="4"/>
  <c r="Q171" i="4"/>
  <c r="Q136" i="4"/>
  <c r="Q137" i="4"/>
  <c r="R200" i="4"/>
  <c r="R165" i="4"/>
  <c r="R215" i="4"/>
  <c r="R183" i="4"/>
  <c r="R151" i="4"/>
  <c r="Q156" i="4"/>
  <c r="Q146" i="4"/>
  <c r="R182" i="4"/>
  <c r="R174" i="4"/>
  <c r="K215" i="4"/>
  <c r="BE215" i="4" s="1"/>
  <c r="K139" i="4"/>
  <c r="BE139" i="4" s="1"/>
  <c r="BK147" i="4"/>
  <c r="K188" i="4"/>
  <c r="BE188" i="4"/>
  <c r="K133" i="4"/>
  <c r="BE133" i="4"/>
  <c r="K148" i="4"/>
  <c r="BE148" i="4" s="1"/>
  <c r="Q178" i="5"/>
  <c r="R158" i="5"/>
  <c r="R160" i="5"/>
  <c r="Q150" i="5"/>
  <c r="Q171" i="5"/>
  <c r="Q161" i="5"/>
  <c r="Q132" i="5"/>
  <c r="Q160" i="5"/>
  <c r="R134" i="5"/>
  <c r="K160" i="5"/>
  <c r="BE160" i="5"/>
  <c r="K175" i="5"/>
  <c r="BE175" i="5" s="1"/>
  <c r="K131" i="5"/>
  <c r="BE131" i="5"/>
  <c r="Q175" i="6"/>
  <c r="R138" i="6"/>
  <c r="R188" i="6"/>
  <c r="Q224" i="6"/>
  <c r="R160" i="6"/>
  <c r="R167" i="6"/>
  <c r="R211" i="6"/>
  <c r="R228" i="6"/>
  <c r="Q171" i="6"/>
  <c r="R209" i="6"/>
  <c r="R136" i="6"/>
  <c r="R221" i="6"/>
  <c r="R162" i="6"/>
  <c r="Q209" i="6"/>
  <c r="R152" i="6"/>
  <c r="K233" i="6"/>
  <c r="BE233" i="6" s="1"/>
  <c r="K226" i="6"/>
  <c r="BE226" i="6"/>
  <c r="BK179" i="6"/>
  <c r="K170" i="6"/>
  <c r="BE170" i="6"/>
  <c r="K198" i="6"/>
  <c r="BE198" i="6" s="1"/>
  <c r="K193" i="6"/>
  <c r="BE193" i="6" s="1"/>
  <c r="K194" i="6"/>
  <c r="BE194" i="6"/>
  <c r="Q167" i="7"/>
  <c r="Q189" i="7"/>
  <c r="R168" i="7"/>
  <c r="Q183" i="7"/>
  <c r="R131" i="7"/>
  <c r="Q143" i="7"/>
  <c r="Q156" i="7"/>
  <c r="R130" i="7"/>
  <c r="R143" i="7"/>
  <c r="Q170" i="7"/>
  <c r="K177" i="7"/>
  <c r="BE177" i="7"/>
  <c r="K161" i="7"/>
  <c r="BE161" i="7" s="1"/>
  <c r="BK134" i="7"/>
  <c r="K137" i="7"/>
  <c r="BE137" i="7" s="1"/>
  <c r="BK135" i="7"/>
  <c r="BK162" i="7"/>
  <c r="R129" i="8"/>
  <c r="Q129" i="8"/>
  <c r="Q130" i="8"/>
  <c r="R128" i="8"/>
  <c r="Q137" i="8"/>
  <c r="Q128" i="8"/>
  <c r="Q156" i="8"/>
  <c r="K181" i="8"/>
  <c r="BE181" i="8"/>
  <c r="BK168" i="8"/>
  <c r="BK177" i="8"/>
  <c r="K157" i="8"/>
  <c r="BE157" i="8"/>
  <c r="BK164" i="8"/>
  <c r="K137" i="8"/>
  <c r="BE137" i="8"/>
  <c r="BK143" i="8"/>
  <c r="BK136" i="8"/>
  <c r="Q168" i="9"/>
  <c r="R185" i="9"/>
  <c r="Q191" i="9"/>
  <c r="Q177" i="9"/>
  <c r="R141" i="9"/>
  <c r="R165" i="9"/>
  <c r="Q160" i="9"/>
  <c r="Q156" i="9"/>
  <c r="Q151" i="9"/>
  <c r="Q187" i="9"/>
  <c r="Q181" i="9"/>
  <c r="Q152" i="9"/>
  <c r="K188" i="9"/>
  <c r="BE188" i="9"/>
  <c r="K125" i="10"/>
  <c r="K132" i="10"/>
  <c r="BE132" i="10" s="1"/>
  <c r="R127" i="11"/>
  <c r="Q127" i="11"/>
  <c r="Q123" i="11"/>
  <c r="R131" i="11"/>
  <c r="BK133" i="11"/>
  <c r="K125" i="11"/>
  <c r="BE125" i="11"/>
  <c r="R128" i="2"/>
  <c r="R164" i="3"/>
  <c r="R170" i="3"/>
  <c r="Q169" i="3"/>
  <c r="R169" i="3"/>
  <c r="R172" i="3"/>
  <c r="R148" i="3"/>
  <c r="Q153" i="3"/>
  <c r="Q140" i="3"/>
  <c r="Q132" i="3"/>
  <c r="Q179" i="4"/>
  <c r="BK162" i="4"/>
  <c r="BK141" i="4"/>
  <c r="BK147" i="5"/>
  <c r="Q159" i="5"/>
  <c r="R151" i="5"/>
  <c r="R172" i="5"/>
  <c r="Q130" i="5"/>
  <c r="Q136" i="5"/>
  <c r="Q153" i="5"/>
  <c r="R137" i="5"/>
  <c r="K178" i="5"/>
  <c r="BE178" i="5" s="1"/>
  <c r="K147" i="5"/>
  <c r="BE147" i="5"/>
  <c r="BK168" i="5"/>
  <c r="BK145" i="5"/>
  <c r="BK139" i="5"/>
  <c r="Q194" i="6"/>
  <c r="R210" i="6"/>
  <c r="R190" i="6"/>
  <c r="R150" i="6"/>
  <c r="Q196" i="6"/>
  <c r="Q143" i="6"/>
  <c r="R158" i="6"/>
  <c r="K181" i="6"/>
  <c r="BE181" i="6" s="1"/>
  <c r="BK184" i="6"/>
  <c r="K203" i="6"/>
  <c r="BE203" i="6" s="1"/>
  <c r="K204" i="6"/>
  <c r="BE204" i="6"/>
  <c r="K139" i="6"/>
  <c r="BE139" i="6" s="1"/>
  <c r="K159" i="6"/>
  <c r="BE159" i="6" s="1"/>
  <c r="BK165" i="6"/>
  <c r="BK152" i="6"/>
  <c r="Q155" i="7"/>
  <c r="Q152" i="7"/>
  <c r="R184" i="7"/>
  <c r="Q185" i="7"/>
  <c r="R154" i="7"/>
  <c r="R158" i="7"/>
  <c r="Q177" i="7"/>
  <c r="Q140" i="7"/>
  <c r="BK187" i="7"/>
  <c r="Q134" i="7"/>
  <c r="Q171" i="7"/>
  <c r="BK191" i="7"/>
  <c r="K172" i="7"/>
  <c r="BE172" i="7"/>
  <c r="BK184" i="7"/>
  <c r="K160" i="7"/>
  <c r="BE160" i="7" s="1"/>
  <c r="BK142" i="7"/>
  <c r="Q173" i="8"/>
  <c r="Q132" i="8"/>
  <c r="R142" i="8"/>
  <c r="Q184" i="8"/>
  <c r="R181" i="8"/>
  <c r="R162" i="8"/>
  <c r="Q144" i="8"/>
  <c r="BK149" i="8"/>
  <c r="Q182" i="9"/>
  <c r="Q162" i="9"/>
  <c r="R133" i="9"/>
  <c r="K182" i="9"/>
  <c r="BE182" i="9" s="1"/>
  <c r="K169" i="9"/>
  <c r="BE169" i="9" s="1"/>
  <c r="K180" i="9"/>
  <c r="BE180" i="9"/>
  <c r="K166" i="9"/>
  <c r="BE166" i="9" s="1"/>
  <c r="BK136" i="9"/>
  <c r="R138" i="10"/>
  <c r="R127" i="10"/>
  <c r="Q131" i="10"/>
  <c r="K138" i="10"/>
  <c r="BE138" i="10"/>
  <c r="R139" i="11"/>
  <c r="R133" i="11"/>
  <c r="Q122" i="11"/>
  <c r="BK141" i="11"/>
  <c r="K123" i="11"/>
  <c r="BE123" i="11"/>
  <c r="K165" i="9" l="1"/>
  <c r="X124" i="2"/>
  <c r="X133" i="3"/>
  <c r="V147" i="3"/>
  <c r="R168" i="3"/>
  <c r="J105" i="3"/>
  <c r="X164" i="4"/>
  <c r="X173" i="4"/>
  <c r="V194" i="4"/>
  <c r="V213" i="4"/>
  <c r="Q135" i="5"/>
  <c r="I99" i="5"/>
  <c r="T149" i="5"/>
  <c r="Q165" i="5"/>
  <c r="I106" i="5"/>
  <c r="X137" i="6"/>
  <c r="X134" i="6"/>
  <c r="T146" i="6"/>
  <c r="T134" i="6" s="1"/>
  <c r="R149" i="6"/>
  <c r="J102" i="6"/>
  <c r="R168" i="6"/>
  <c r="J106" i="6"/>
  <c r="R214" i="6"/>
  <c r="J110" i="6"/>
  <c r="T151" i="7"/>
  <c r="Q166" i="7"/>
  <c r="I103" i="7"/>
  <c r="V186" i="7"/>
  <c r="V147" i="8"/>
  <c r="Q166" i="8"/>
  <c r="Q129" i="9"/>
  <c r="V137" i="9"/>
  <c r="Q144" i="9"/>
  <c r="I102" i="9"/>
  <c r="V161" i="9"/>
  <c r="Q194" i="9"/>
  <c r="I107" i="9"/>
  <c r="V121" i="2"/>
  <c r="V120" i="2"/>
  <c r="T133" i="3"/>
  <c r="X147" i="3"/>
  <c r="T168" i="3"/>
  <c r="R140" i="4"/>
  <c r="J99" i="4"/>
  <c r="T160" i="4"/>
  <c r="R176" i="4"/>
  <c r="J106" i="4"/>
  <c r="T165" i="5"/>
  <c r="V168" i="6"/>
  <c r="R197" i="6"/>
  <c r="J109" i="6"/>
  <c r="V219" i="6"/>
  <c r="R230" i="6"/>
  <c r="J113" i="6"/>
  <c r="X159" i="7"/>
  <c r="T163" i="7"/>
  <c r="V179" i="7"/>
  <c r="V178" i="7"/>
  <c r="V127" i="8"/>
  <c r="X159" i="8"/>
  <c r="X126" i="8" s="1"/>
  <c r="X169" i="8"/>
  <c r="BK129" i="9"/>
  <c r="K129" i="9"/>
  <c r="K98" i="9"/>
  <c r="T137" i="9"/>
  <c r="X144" i="9"/>
  <c r="X179" i="9"/>
  <c r="T124" i="10"/>
  <c r="R139" i="10"/>
  <c r="J101" i="10" s="1"/>
  <c r="R120" i="11"/>
  <c r="R119" i="11"/>
  <c r="J97" i="11" s="1"/>
  <c r="R118" i="11"/>
  <c r="J96" i="11"/>
  <c r="K31" i="11"/>
  <c r="AT104" i="1"/>
  <c r="R132" i="4"/>
  <c r="V164" i="4"/>
  <c r="T204" i="4"/>
  <c r="T135" i="5"/>
  <c r="Q152" i="5"/>
  <c r="Q137" i="6"/>
  <c r="I99" i="6"/>
  <c r="Q157" i="6"/>
  <c r="V197" i="6"/>
  <c r="T219" i="6"/>
  <c r="T230" i="6"/>
  <c r="X163" i="7"/>
  <c r="R179" i="7"/>
  <c r="V166" i="8"/>
  <c r="T180" i="8"/>
  <c r="X149" i="9"/>
  <c r="R161" i="9"/>
  <c r="J105" i="9"/>
  <c r="V194" i="9"/>
  <c r="V120" i="11"/>
  <c r="V119" i="11"/>
  <c r="V118" i="11"/>
  <c r="T121" i="2"/>
  <c r="T120" i="2"/>
  <c r="AW95" i="1" s="1"/>
  <c r="V168" i="3"/>
  <c r="T132" i="4"/>
  <c r="V152" i="4"/>
  <c r="Q176" i="4"/>
  <c r="I106" i="4"/>
  <c r="T194" i="4"/>
  <c r="X213" i="4"/>
  <c r="T129" i="5"/>
  <c r="Q141" i="5"/>
  <c r="I100" i="5"/>
  <c r="Q149" i="5"/>
  <c r="I103" i="5"/>
  <c r="X197" i="6"/>
  <c r="R219" i="6"/>
  <c r="J111" i="6"/>
  <c r="X230" i="6"/>
  <c r="X129" i="7"/>
  <c r="V180" i="8"/>
  <c r="V129" i="9"/>
  <c r="T129" i="10"/>
  <c r="X135" i="10"/>
  <c r="T120" i="11"/>
  <c r="T119" i="11"/>
  <c r="T118" i="11"/>
  <c r="AW104" i="1"/>
  <c r="R133" i="3"/>
  <c r="J99" i="3"/>
  <c r="Q147" i="3"/>
  <c r="Q168" i="3"/>
  <c r="I105" i="3"/>
  <c r="X140" i="4"/>
  <c r="V173" i="4"/>
  <c r="R187" i="4"/>
  <c r="J107" i="4"/>
  <c r="Q213" i="4"/>
  <c r="I110" i="4"/>
  <c r="BK165" i="5"/>
  <c r="K165" i="5"/>
  <c r="K106" i="5"/>
  <c r="X168" i="6"/>
  <c r="T197" i="6"/>
  <c r="R227" i="6"/>
  <c r="J112" i="6"/>
  <c r="V151" i="7"/>
  <c r="X147" i="8"/>
  <c r="R166" i="8"/>
  <c r="X129" i="9"/>
  <c r="R137" i="9"/>
  <c r="J101" i="9" s="1"/>
  <c r="R144" i="9"/>
  <c r="J102" i="9"/>
  <c r="Q179" i="9"/>
  <c r="I106" i="9"/>
  <c r="V133" i="3"/>
  <c r="T147" i="3"/>
  <c r="R152" i="4"/>
  <c r="J100" i="4"/>
  <c r="Q164" i="4"/>
  <c r="I104" i="4"/>
  <c r="R129" i="5"/>
  <c r="R141" i="5"/>
  <c r="J100" i="5"/>
  <c r="V149" i="5"/>
  <c r="X165" i="5"/>
  <c r="Q168" i="6"/>
  <c r="I106" i="6"/>
  <c r="V129" i="7"/>
  <c r="V159" i="7"/>
  <c r="T166" i="7"/>
  <c r="R186" i="7"/>
  <c r="J107" i="7"/>
  <c r="R147" i="8"/>
  <c r="J99" i="8"/>
  <c r="T166" i="8"/>
  <c r="R180" i="8"/>
  <c r="J105" i="8"/>
  <c r="T129" i="9"/>
  <c r="T128" i="9"/>
  <c r="X134" i="9"/>
  <c r="Q149" i="9"/>
  <c r="T179" i="9"/>
  <c r="T134" i="9"/>
  <c r="X161" i="9"/>
  <c r="T194" i="9"/>
  <c r="V129" i="10"/>
  <c r="R127" i="3"/>
  <c r="R139" i="3"/>
  <c r="J100" i="3"/>
  <c r="V160" i="3"/>
  <c r="Q140" i="4"/>
  <c r="I99" i="4"/>
  <c r="Q160" i="4"/>
  <c r="Q173" i="4"/>
  <c r="I105" i="4"/>
  <c r="V187" i="4"/>
  <c r="V204" i="4"/>
  <c r="X152" i="5"/>
  <c r="V149" i="6"/>
  <c r="X183" i="6"/>
  <c r="Q214" i="6"/>
  <c r="I110" i="6"/>
  <c r="V227" i="6"/>
  <c r="R166" i="7"/>
  <c r="J103" i="7"/>
  <c r="Q186" i="7"/>
  <c r="I107" i="7"/>
  <c r="Q127" i="8"/>
  <c r="R159" i="8"/>
  <c r="J100" i="8"/>
  <c r="T169" i="8"/>
  <c r="Q134" i="9"/>
  <c r="I100" i="9"/>
  <c r="R149" i="9"/>
  <c r="R179" i="9"/>
  <c r="J106" i="9"/>
  <c r="R124" i="10"/>
  <c r="T139" i="10"/>
  <c r="Q127" i="3"/>
  <c r="Q139" i="3"/>
  <c r="I100" i="3"/>
  <c r="Q160" i="3"/>
  <c r="I104" i="3"/>
  <c r="V132" i="4"/>
  <c r="T152" i="4"/>
  <c r="X160" i="4"/>
  <c r="T176" i="4"/>
  <c r="R194" i="4"/>
  <c r="J108" i="4" s="1"/>
  <c r="R213" i="4"/>
  <c r="J110" i="4"/>
  <c r="R135" i="5"/>
  <c r="J99" i="5"/>
  <c r="V165" i="5"/>
  <c r="V148" i="5" s="1"/>
  <c r="Q173" i="5"/>
  <c r="I107" i="5"/>
  <c r="V142" i="6"/>
  <c r="R146" i="6"/>
  <c r="J101" i="6" s="1"/>
  <c r="X157" i="6"/>
  <c r="T147" i="8"/>
  <c r="R169" i="8"/>
  <c r="J104" i="8"/>
  <c r="Q137" i="9"/>
  <c r="I101" i="9" s="1"/>
  <c r="Q124" i="10"/>
  <c r="I98" i="10"/>
  <c r="T135" i="10"/>
  <c r="X120" i="11"/>
  <c r="X119" i="11"/>
  <c r="X118" i="11"/>
  <c r="Q121" i="2"/>
  <c r="R147" i="3"/>
  <c r="X168" i="3"/>
  <c r="X132" i="4"/>
  <c r="V160" i="4"/>
  <c r="X176" i="4"/>
  <c r="Q194" i="4"/>
  <c r="I108" i="4" s="1"/>
  <c r="T213" i="4"/>
  <c r="X135" i="5"/>
  <c r="V152" i="5"/>
  <c r="V173" i="5"/>
  <c r="R173" i="5"/>
  <c r="J107" i="5"/>
  <c r="V137" i="6"/>
  <c r="V134" i="6" s="1"/>
  <c r="R142" i="6"/>
  <c r="J100" i="6"/>
  <c r="Q149" i="6"/>
  <c r="I102" i="6"/>
  <c r="T183" i="6"/>
  <c r="X214" i="6"/>
  <c r="R159" i="7"/>
  <c r="J101" i="7"/>
  <c r="Q163" i="7"/>
  <c r="I102" i="7"/>
  <c r="T179" i="7"/>
  <c r="R127" i="8"/>
  <c r="Q169" i="8"/>
  <c r="I104" i="8"/>
  <c r="BK134" i="9"/>
  <c r="K134" i="9"/>
  <c r="K100" i="9" s="1"/>
  <c r="T144" i="9"/>
  <c r="BK124" i="10"/>
  <c r="K124" i="10" s="1"/>
  <c r="K98" i="10" s="1"/>
  <c r="Q129" i="10"/>
  <c r="I99" i="10"/>
  <c r="Q139" i="10"/>
  <c r="I101" i="10"/>
  <c r="X121" i="2"/>
  <c r="X120" i="2"/>
  <c r="T127" i="3"/>
  <c r="X139" i="3"/>
  <c r="T160" i="3"/>
  <c r="V140" i="4"/>
  <c r="V176" i="4"/>
  <c r="R204" i="4"/>
  <c r="J109" i="4"/>
  <c r="V141" i="5"/>
  <c r="R165" i="5"/>
  <c r="J106" i="5"/>
  <c r="X142" i="6"/>
  <c r="X146" i="6"/>
  <c r="T157" i="6"/>
  <c r="BK227" i="6"/>
  <c r="K227" i="6"/>
  <c r="K112" i="6"/>
  <c r="Q230" i="6"/>
  <c r="I113" i="6"/>
  <c r="R129" i="7"/>
  <c r="Q159" i="7"/>
  <c r="I101" i="7"/>
  <c r="R163" i="7"/>
  <c r="J102" i="7" s="1"/>
  <c r="X179" i="7"/>
  <c r="T159" i="8"/>
  <c r="BK166" i="8"/>
  <c r="K166" i="8"/>
  <c r="K103" i="8"/>
  <c r="X180" i="8"/>
  <c r="V144" i="9"/>
  <c r="T161" i="9"/>
  <c r="T148" i="9" s="1"/>
  <c r="T127" i="9" s="1"/>
  <c r="AW102" i="1" s="1"/>
  <c r="BK194" i="9"/>
  <c r="K194" i="9" s="1"/>
  <c r="K107" i="9" s="1"/>
  <c r="X124" i="10"/>
  <c r="V135" i="10"/>
  <c r="Q133" i="3"/>
  <c r="I99" i="3"/>
  <c r="T164" i="4"/>
  <c r="T173" i="4"/>
  <c r="X194" i="4"/>
  <c r="V135" i="5"/>
  <c r="V128" i="5" s="1"/>
  <c r="T173" i="5"/>
  <c r="X173" i="5"/>
  <c r="T142" i="6"/>
  <c r="X149" i="6"/>
  <c r="R157" i="6"/>
  <c r="Q197" i="6"/>
  <c r="I109" i="6" s="1"/>
  <c r="X227" i="6"/>
  <c r="T129" i="7"/>
  <c r="T128" i="7" s="1"/>
  <c r="T159" i="7"/>
  <c r="X166" i="7"/>
  <c r="X186" i="7"/>
  <c r="X127" i="8"/>
  <c r="Q159" i="8"/>
  <c r="I100" i="8"/>
  <c r="Q180" i="8"/>
  <c r="I105" i="8"/>
  <c r="R129" i="10"/>
  <c r="J99" i="10" s="1"/>
  <c r="X139" i="10"/>
  <c r="Q120" i="11"/>
  <c r="Q119" i="11"/>
  <c r="Q118" i="11"/>
  <c r="I96" i="11"/>
  <c r="K30" i="11" s="1"/>
  <c r="AS104" i="1" s="1"/>
  <c r="R121" i="2"/>
  <c r="V127" i="3"/>
  <c r="T139" i="3"/>
  <c r="R160" i="3"/>
  <c r="J104" i="3"/>
  <c r="T140" i="4"/>
  <c r="X187" i="4"/>
  <c r="Q204" i="4"/>
  <c r="I109" i="4"/>
  <c r="Q129" i="5"/>
  <c r="I98" i="5" s="1"/>
  <c r="R152" i="5"/>
  <c r="T137" i="6"/>
  <c r="Q142" i="6"/>
  <c r="I100" i="6"/>
  <c r="Q146" i="6"/>
  <c r="I101" i="6"/>
  <c r="V157" i="6"/>
  <c r="Q183" i="6"/>
  <c r="I107" i="6" s="1"/>
  <c r="V214" i="6"/>
  <c r="T227" i="6"/>
  <c r="Q151" i="7"/>
  <c r="Q128" i="7" s="1"/>
  <c r="I99" i="7"/>
  <c r="V166" i="7"/>
  <c r="T186" i="7"/>
  <c r="Q147" i="8"/>
  <c r="I99" i="8"/>
  <c r="R134" i="9"/>
  <c r="J100" i="9" s="1"/>
  <c r="R135" i="10"/>
  <c r="J100" i="10"/>
  <c r="V129" i="5"/>
  <c r="T152" i="5"/>
  <c r="T148" i="5"/>
  <c r="R137" i="6"/>
  <c r="J99" i="6" s="1"/>
  <c r="T149" i="6"/>
  <c r="R183" i="6"/>
  <c r="J107" i="6"/>
  <c r="X219" i="6"/>
  <c r="V230" i="6"/>
  <c r="X151" i="7"/>
  <c r="V163" i="7"/>
  <c r="Q179" i="7"/>
  <c r="Q178" i="7"/>
  <c r="I105" i="7" s="1"/>
  <c r="T127" i="8"/>
  <c r="T126" i="8"/>
  <c r="V159" i="8"/>
  <c r="V169" i="8"/>
  <c r="V134" i="9"/>
  <c r="T149" i="9"/>
  <c r="R194" i="9"/>
  <c r="J107" i="9" s="1"/>
  <c r="V124" i="10"/>
  <c r="Q135" i="10"/>
  <c r="Q123" i="10" s="1"/>
  <c r="Q122" i="10" s="1"/>
  <c r="I96" i="10" s="1"/>
  <c r="K30" i="10" s="1"/>
  <c r="AS103" i="1" s="1"/>
  <c r="I100" i="10"/>
  <c r="X127" i="3"/>
  <c r="X126" i="3" s="1"/>
  <c r="V139" i="3"/>
  <c r="X160" i="3"/>
  <c r="Q152" i="4"/>
  <c r="I100" i="4"/>
  <c r="R160" i="4"/>
  <c r="T187" i="4"/>
  <c r="X129" i="5"/>
  <c r="X128" i="5"/>
  <c r="X141" i="5"/>
  <c r="X149" i="5"/>
  <c r="Q219" i="6"/>
  <c r="I111" i="6" s="1"/>
  <c r="Q227" i="6"/>
  <c r="I112" i="6"/>
  <c r="R151" i="7"/>
  <c r="J99" i="7"/>
  <c r="X166" i="8"/>
  <c r="X165" i="8"/>
  <c r="R129" i="9"/>
  <c r="X137" i="9"/>
  <c r="Q161" i="9"/>
  <c r="I105" i="9"/>
  <c r="X194" i="9"/>
  <c r="Q132" i="4"/>
  <c r="X152" i="4"/>
  <c r="R164" i="4"/>
  <c r="J104" i="4" s="1"/>
  <c r="R173" i="4"/>
  <c r="J105" i="4"/>
  <c r="Q187" i="4"/>
  <c r="I107" i="4"/>
  <c r="X204" i="4"/>
  <c r="T141" i="5"/>
  <c r="R149" i="5"/>
  <c r="J103" i="5" s="1"/>
  <c r="V146" i="6"/>
  <c r="V183" i="6"/>
  <c r="T214" i="6"/>
  <c r="Q129" i="7"/>
  <c r="V149" i="9"/>
  <c r="V148" i="9"/>
  <c r="V179" i="9"/>
  <c r="X129" i="10"/>
  <c r="V139" i="10"/>
  <c r="BK125" i="2"/>
  <c r="K125" i="2"/>
  <c r="K99" i="2" s="1"/>
  <c r="BK157" i="4"/>
  <c r="K157" i="4"/>
  <c r="K101" i="4"/>
  <c r="Q157" i="7"/>
  <c r="I100" i="7"/>
  <c r="Q176" i="7"/>
  <c r="I104" i="7"/>
  <c r="R143" i="10"/>
  <c r="J102" i="10" s="1"/>
  <c r="R125" i="2"/>
  <c r="R127" i="2"/>
  <c r="R124" i="2" s="1"/>
  <c r="J98" i="2" s="1"/>
  <c r="J100" i="2"/>
  <c r="R157" i="7"/>
  <c r="J100" i="7"/>
  <c r="R132" i="9"/>
  <c r="J99" i="9"/>
  <c r="Q146" i="5"/>
  <c r="I101" i="5" s="1"/>
  <c r="BK127" i="2"/>
  <c r="K127" i="2"/>
  <c r="K100" i="2"/>
  <c r="R157" i="4"/>
  <c r="J101" i="4"/>
  <c r="R176" i="7"/>
  <c r="J104" i="7"/>
  <c r="R144" i="3"/>
  <c r="J101" i="3" s="1"/>
  <c r="Q135" i="6"/>
  <c r="Q143" i="10"/>
  <c r="I102" i="10"/>
  <c r="R146" i="5"/>
  <c r="J101" i="5"/>
  <c r="R154" i="6"/>
  <c r="J103" i="6"/>
  <c r="Q125" i="2"/>
  <c r="Q124" i="2"/>
  <c r="I98" i="2"/>
  <c r="Q127" i="2"/>
  <c r="I100" i="2"/>
  <c r="BK195" i="6"/>
  <c r="K195" i="6"/>
  <c r="K108" i="6"/>
  <c r="Q157" i="4"/>
  <c r="I101" i="4" s="1"/>
  <c r="BK163" i="5"/>
  <c r="K163" i="5"/>
  <c r="K105" i="5" s="1"/>
  <c r="BK135" i="6"/>
  <c r="K135" i="6"/>
  <c r="K98" i="6"/>
  <c r="R135" i="6"/>
  <c r="Q163" i="5"/>
  <c r="I105" i="5"/>
  <c r="Q195" i="6"/>
  <c r="I108" i="6"/>
  <c r="R163" i="5"/>
  <c r="J105" i="5" s="1"/>
  <c r="Q154" i="6"/>
  <c r="I103" i="6"/>
  <c r="R195" i="6"/>
  <c r="J108" i="6"/>
  <c r="Q163" i="8"/>
  <c r="I101" i="8" s="1"/>
  <c r="Q144" i="3"/>
  <c r="I101" i="3"/>
  <c r="R163" i="8"/>
  <c r="J101" i="8" s="1"/>
  <c r="BK146" i="5"/>
  <c r="K146" i="5"/>
  <c r="K101" i="5" s="1"/>
  <c r="BK163" i="8"/>
  <c r="K163" i="8"/>
  <c r="K101" i="8"/>
  <c r="Q132" i="9"/>
  <c r="I99" i="9"/>
  <c r="I97" i="11"/>
  <c r="E85" i="11"/>
  <c r="F115" i="11"/>
  <c r="J89" i="11"/>
  <c r="BE125" i="10"/>
  <c r="E112" i="10"/>
  <c r="F119" i="10"/>
  <c r="J89" i="10"/>
  <c r="J121" i="9"/>
  <c r="F92" i="9"/>
  <c r="E117" i="9"/>
  <c r="BE165" i="9"/>
  <c r="J119" i="8"/>
  <c r="F122" i="8"/>
  <c r="E85" i="8"/>
  <c r="BE170" i="8"/>
  <c r="F124" i="7"/>
  <c r="J121" i="7"/>
  <c r="E85" i="7"/>
  <c r="BE133" i="7"/>
  <c r="F130" i="6"/>
  <c r="E85" i="6"/>
  <c r="J127" i="6"/>
  <c r="E85" i="5"/>
  <c r="J89" i="5"/>
  <c r="F92" i="5"/>
  <c r="E120" i="4"/>
  <c r="F92" i="4"/>
  <c r="J103" i="3"/>
  <c r="BE138" i="4"/>
  <c r="BE161" i="4"/>
  <c r="J124" i="4"/>
  <c r="E115" i="3"/>
  <c r="BE153" i="3"/>
  <c r="BE141" i="3"/>
  <c r="F92" i="3"/>
  <c r="J89" i="3"/>
  <c r="E110" i="2"/>
  <c r="J89" i="2"/>
  <c r="F117" i="2"/>
  <c r="F36" i="2"/>
  <c r="BC95" i="1" s="1"/>
  <c r="K148" i="3"/>
  <c r="BE148" i="3"/>
  <c r="BK167" i="3"/>
  <c r="K136" i="3"/>
  <c r="BE136" i="3"/>
  <c r="BK180" i="4"/>
  <c r="K162" i="4"/>
  <c r="BE162" i="4"/>
  <c r="K198" i="4"/>
  <c r="BE198" i="4"/>
  <c r="K201" i="4"/>
  <c r="BE201" i="4"/>
  <c r="F39" i="4"/>
  <c r="BF97" i="1" s="1"/>
  <c r="K176" i="5"/>
  <c r="BE176" i="5"/>
  <c r="K164" i="6"/>
  <c r="BE164" i="6" s="1"/>
  <c r="K189" i="6"/>
  <c r="BE189" i="6"/>
  <c r="BK224" i="6"/>
  <c r="F38" i="6"/>
  <c r="BE99" i="1" s="1"/>
  <c r="K135" i="7"/>
  <c r="BE135" i="7"/>
  <c r="BK185" i="7"/>
  <c r="BK183" i="7"/>
  <c r="F38" i="8"/>
  <c r="BE101" i="1" s="1"/>
  <c r="K170" i="9"/>
  <c r="BE170" i="9"/>
  <c r="F39" i="9"/>
  <c r="BF102" i="1"/>
  <c r="F38" i="11"/>
  <c r="BE104" i="1" s="1"/>
  <c r="K122" i="2"/>
  <c r="BE122" i="2" s="1"/>
  <c r="K161" i="3"/>
  <c r="BE161" i="3" s="1"/>
  <c r="K138" i="3"/>
  <c r="BE138" i="3"/>
  <c r="K143" i="3"/>
  <c r="BE143" i="3"/>
  <c r="BK171" i="3"/>
  <c r="K150" i="3"/>
  <c r="BE150" i="3"/>
  <c r="BK203" i="4"/>
  <c r="K146" i="4"/>
  <c r="BE146" i="4"/>
  <c r="K200" i="4"/>
  <c r="BE200" i="4" s="1"/>
  <c r="K181" i="4"/>
  <c r="BE181" i="4"/>
  <c r="BK139" i="4"/>
  <c r="K191" i="4"/>
  <c r="BE191" i="4"/>
  <c r="BK165" i="4"/>
  <c r="BK144" i="4"/>
  <c r="K143" i="5"/>
  <c r="BE143" i="5"/>
  <c r="BK140" i="5"/>
  <c r="BK135" i="5" s="1"/>
  <c r="K135" i="5" s="1"/>
  <c r="K99" i="5" s="1"/>
  <c r="F39" i="5"/>
  <c r="BF98" i="1"/>
  <c r="BK198" i="6"/>
  <c r="K150" i="6"/>
  <c r="BE150" i="6"/>
  <c r="BK166" i="6"/>
  <c r="K196" i="6"/>
  <c r="BE196" i="6"/>
  <c r="BK162" i="6"/>
  <c r="K151" i="6"/>
  <c r="BE151" i="6" s="1"/>
  <c r="K182" i="6"/>
  <c r="BE182" i="6"/>
  <c r="BK233" i="6"/>
  <c r="BK192" i="6"/>
  <c r="BK161" i="7"/>
  <c r="BK173" i="7"/>
  <c r="BK136" i="7"/>
  <c r="BK189" i="7"/>
  <c r="BK155" i="7"/>
  <c r="K175" i="7"/>
  <c r="BE175" i="7"/>
  <c r="F38" i="7"/>
  <c r="BE100" i="1"/>
  <c r="K149" i="8"/>
  <c r="BE149" i="8" s="1"/>
  <c r="K173" i="8"/>
  <c r="BE173" i="8"/>
  <c r="BK152" i="8"/>
  <c r="BK155" i="8"/>
  <c r="K36" i="9"/>
  <c r="AY102" i="1"/>
  <c r="F39" i="11"/>
  <c r="BF104" i="1" s="1"/>
  <c r="F37" i="3"/>
  <c r="BD96" i="1"/>
  <c r="BK136" i="4"/>
  <c r="K171" i="4"/>
  <c r="BE171" i="4" s="1"/>
  <c r="BK168" i="4"/>
  <c r="K154" i="4"/>
  <c r="BE154" i="4"/>
  <c r="K217" i="4"/>
  <c r="BE217" i="4" s="1"/>
  <c r="BK132" i="5"/>
  <c r="K142" i="5"/>
  <c r="BE142" i="5" s="1"/>
  <c r="K162" i="5"/>
  <c r="BE162" i="5"/>
  <c r="K164" i="5"/>
  <c r="BE164" i="5" s="1"/>
  <c r="K36" i="5"/>
  <c r="AY98" i="1"/>
  <c r="BK160" i="6"/>
  <c r="BK177" i="6"/>
  <c r="K215" i="6"/>
  <c r="BE215" i="6"/>
  <c r="BK181" i="6"/>
  <c r="K138" i="6"/>
  <c r="BE138" i="6" s="1"/>
  <c r="BK203" i="6"/>
  <c r="BK199" i="6"/>
  <c r="BK223" i="6"/>
  <c r="K134" i="7"/>
  <c r="BE134" i="7"/>
  <c r="BK137" i="7"/>
  <c r="K182" i="7"/>
  <c r="BE182" i="7" s="1"/>
  <c r="BK132" i="7"/>
  <c r="K36" i="7"/>
  <c r="AY100" i="1" s="1"/>
  <c r="BK182" i="8"/>
  <c r="K130" i="8"/>
  <c r="BE130" i="8" s="1"/>
  <c r="K174" i="8"/>
  <c r="BE174" i="8"/>
  <c r="K179" i="8"/>
  <c r="BE179" i="8"/>
  <c r="BK183" i="8"/>
  <c r="K192" i="9"/>
  <c r="BE192" i="9"/>
  <c r="K138" i="9"/>
  <c r="BE138" i="9" s="1"/>
  <c r="BK188" i="9"/>
  <c r="K176" i="9"/>
  <c r="BE176" i="9"/>
  <c r="K146" i="9"/>
  <c r="BE146" i="9" s="1"/>
  <c r="BK171" i="9"/>
  <c r="K158" i="9"/>
  <c r="BE158" i="9" s="1"/>
  <c r="F36" i="10"/>
  <c r="BC103" i="1"/>
  <c r="K127" i="11"/>
  <c r="BE127" i="11"/>
  <c r="BK123" i="11"/>
  <c r="BK131" i="11"/>
  <c r="F38" i="2"/>
  <c r="BE95" i="1" s="1"/>
  <c r="K157" i="3"/>
  <c r="BE157" i="3"/>
  <c r="BK132" i="3"/>
  <c r="BK155" i="3"/>
  <c r="K141" i="4"/>
  <c r="BE141" i="4"/>
  <c r="K134" i="4"/>
  <c r="BE134" i="4" s="1"/>
  <c r="K155" i="4"/>
  <c r="BE155" i="4"/>
  <c r="F36" i="4"/>
  <c r="BC97" i="1"/>
  <c r="BK144" i="5"/>
  <c r="BK141" i="5" s="1"/>
  <c r="K141" i="5" s="1"/>
  <c r="K100" i="5" s="1"/>
  <c r="K169" i="5"/>
  <c r="BE169" i="5" s="1"/>
  <c r="BK216" i="6"/>
  <c r="K184" i="6"/>
  <c r="BE184" i="6" s="1"/>
  <c r="BK155" i="6"/>
  <c r="BK154" i="6" s="1"/>
  <c r="K154" i="6" s="1"/>
  <c r="K103" i="6" s="1"/>
  <c r="BK144" i="6"/>
  <c r="BK142" i="6"/>
  <c r="K142" i="6" s="1"/>
  <c r="K100" i="6" s="1"/>
  <c r="BK163" i="6"/>
  <c r="BK171" i="6"/>
  <c r="BK213" i="6"/>
  <c r="K172" i="6"/>
  <c r="BE172" i="6" s="1"/>
  <c r="K143" i="6"/>
  <c r="BE143" i="6"/>
  <c r="K200" i="6"/>
  <c r="BE200" i="6" s="1"/>
  <c r="BK170" i="6"/>
  <c r="BK153" i="6"/>
  <c r="BK149" i="6" s="1"/>
  <c r="K167" i="7"/>
  <c r="BE167" i="7"/>
  <c r="BK164" i="7"/>
  <c r="BK163" i="7" s="1"/>
  <c r="K163" i="7" s="1"/>
  <c r="K102" i="7" s="1"/>
  <c r="K170" i="7"/>
  <c r="BE170" i="7"/>
  <c r="K165" i="7"/>
  <c r="BE165" i="7"/>
  <c r="BK153" i="7"/>
  <c r="K156" i="7"/>
  <c r="BE156" i="7" s="1"/>
  <c r="BK158" i="7"/>
  <c r="BK157" i="7"/>
  <c r="K157" i="7" s="1"/>
  <c r="K100" i="7" s="1"/>
  <c r="K156" i="8"/>
  <c r="BE156" i="8"/>
  <c r="BK157" i="8"/>
  <c r="K164" i="8"/>
  <c r="BE164" i="8"/>
  <c r="K145" i="8"/>
  <c r="BE145" i="8" s="1"/>
  <c r="BK176" i="8"/>
  <c r="BK150" i="8"/>
  <c r="K140" i="8"/>
  <c r="BE140" i="8"/>
  <c r="BK164" i="9"/>
  <c r="BK152" i="9"/>
  <c r="BK141" i="9"/>
  <c r="K196" i="9"/>
  <c r="BE196" i="9" s="1"/>
  <c r="BK169" i="9"/>
  <c r="K160" i="9"/>
  <c r="BE160" i="9" s="1"/>
  <c r="BK140" i="10"/>
  <c r="K36" i="10"/>
  <c r="AY103" i="1"/>
  <c r="F36" i="11"/>
  <c r="BC104" i="1" s="1"/>
  <c r="K126" i="2"/>
  <c r="BE126" i="2"/>
  <c r="F39" i="3"/>
  <c r="BF96" i="1"/>
  <c r="BK133" i="4"/>
  <c r="BK145" i="4"/>
  <c r="BK149" i="4"/>
  <c r="K189" i="4"/>
  <c r="BE189" i="4" s="1"/>
  <c r="K208" i="4"/>
  <c r="BE208" i="4"/>
  <c r="K190" i="4"/>
  <c r="BE190" i="4" s="1"/>
  <c r="K168" i="5"/>
  <c r="BE168" i="5"/>
  <c r="K170" i="5"/>
  <c r="BE170" i="5" s="1"/>
  <c r="K139" i="5"/>
  <c r="BE139" i="5"/>
  <c r="BK130" i="5"/>
  <c r="BK160" i="5"/>
  <c r="K161" i="5"/>
  <c r="BE161" i="5"/>
  <c r="BK150" i="5"/>
  <c r="BK149" i="5" s="1"/>
  <c r="K149" i="5" s="1"/>
  <c r="K103" i="5" s="1"/>
  <c r="K171" i="5"/>
  <c r="BE171" i="5" s="1"/>
  <c r="BK231" i="6"/>
  <c r="BK188" i="6"/>
  <c r="F37" i="6"/>
  <c r="BD99" i="1" s="1"/>
  <c r="BK190" i="7"/>
  <c r="BK180" i="7"/>
  <c r="K184" i="7"/>
  <c r="BE184" i="7" s="1"/>
  <c r="BK149" i="7"/>
  <c r="K139" i="8"/>
  <c r="BE139" i="8" s="1"/>
  <c r="K184" i="8"/>
  <c r="BE184" i="8"/>
  <c r="K162" i="8"/>
  <c r="BE162" i="8"/>
  <c r="K36" i="8"/>
  <c r="AY101" i="1" s="1"/>
  <c r="BK145" i="9"/>
  <c r="F36" i="9"/>
  <c r="BC102" i="1" s="1"/>
  <c r="F37" i="11"/>
  <c r="BD104" i="1"/>
  <c r="F39" i="2"/>
  <c r="BF95" i="1" s="1"/>
  <c r="K152" i="3"/>
  <c r="BE152" i="3"/>
  <c r="BK165" i="3"/>
  <c r="BK185" i="4"/>
  <c r="BK177" i="4"/>
  <c r="BK153" i="4"/>
  <c r="BK152" i="4"/>
  <c r="K152" i="4"/>
  <c r="K100" i="4"/>
  <c r="K36" i="4"/>
  <c r="AY97" i="1"/>
  <c r="K157" i="5"/>
  <c r="BE157" i="5" s="1"/>
  <c r="BK131" i="5"/>
  <c r="K220" i="6"/>
  <c r="BE220" i="6"/>
  <c r="F36" i="6"/>
  <c r="BC99" i="1" s="1"/>
  <c r="BK131" i="7"/>
  <c r="K168" i="7"/>
  <c r="BE168" i="7" s="1"/>
  <c r="K142" i="7"/>
  <c r="BE142" i="7"/>
  <c r="K141" i="8"/>
  <c r="BE141" i="8"/>
  <c r="K177" i="8"/>
  <c r="BE177" i="8"/>
  <c r="F37" i="8"/>
  <c r="BD101" i="1"/>
  <c r="K157" i="9"/>
  <c r="BE157" i="9"/>
  <c r="BK163" i="9"/>
  <c r="BK139" i="9"/>
  <c r="BK177" i="9"/>
  <c r="K185" i="9"/>
  <c r="BE185" i="9"/>
  <c r="K128" i="10"/>
  <c r="BE128" i="10" s="1"/>
  <c r="K137" i="10"/>
  <c r="BE137" i="10"/>
  <c r="BK132" i="10"/>
  <c r="BK130" i="10"/>
  <c r="BK141" i="10"/>
  <c r="K134" i="11"/>
  <c r="BE134" i="11"/>
  <c r="BK123" i="2"/>
  <c r="BK121" i="2"/>
  <c r="K121" i="2"/>
  <c r="K97" i="2"/>
  <c r="K128" i="3"/>
  <c r="BE128" i="3"/>
  <c r="K154" i="3"/>
  <c r="BE154" i="3" s="1"/>
  <c r="K158" i="3"/>
  <c r="BE158" i="3"/>
  <c r="F38" i="4"/>
  <c r="BE97" i="1" s="1"/>
  <c r="BK154" i="5"/>
  <c r="K166" i="5"/>
  <c r="BE166" i="5"/>
  <c r="BK190" i="6"/>
  <c r="BK217" i="6"/>
  <c r="BK167" i="6"/>
  <c r="BK186" i="6"/>
  <c r="BK208" i="6"/>
  <c r="K206" i="6"/>
  <c r="BE206" i="6"/>
  <c r="K228" i="6"/>
  <c r="BE228" i="6"/>
  <c r="K212" i="6"/>
  <c r="BE212" i="6"/>
  <c r="BK148" i="6"/>
  <c r="BK146" i="6" s="1"/>
  <c r="K146" i="6" s="1"/>
  <c r="K101" i="6" s="1"/>
  <c r="K165" i="6"/>
  <c r="BE165" i="6" s="1"/>
  <c r="BK218" i="6"/>
  <c r="BK207" i="6"/>
  <c r="BK152" i="7"/>
  <c r="F39" i="7"/>
  <c r="BF100" i="1"/>
  <c r="BK161" i="8"/>
  <c r="BK159" i="8" s="1"/>
  <c r="K159" i="8" s="1"/>
  <c r="K100" i="8" s="1"/>
  <c r="K128" i="8"/>
  <c r="BE128" i="8"/>
  <c r="BK178" i="8"/>
  <c r="BK131" i="8"/>
  <c r="BK172" i="8"/>
  <c r="K190" i="9"/>
  <c r="BE190" i="9" s="1"/>
  <c r="K143" i="9"/>
  <c r="BE143" i="9"/>
  <c r="K131" i="9"/>
  <c r="BE131" i="9" s="1"/>
  <c r="BK156" i="9"/>
  <c r="K172" i="9"/>
  <c r="BE172" i="9"/>
  <c r="BK162" i="9"/>
  <c r="K195" i="9"/>
  <c r="BE195" i="9"/>
  <c r="BK131" i="10"/>
  <c r="F39" i="10"/>
  <c r="BF103" i="1"/>
  <c r="K124" i="11"/>
  <c r="BE124" i="11"/>
  <c r="K130" i="11"/>
  <c r="BE130" i="11"/>
  <c r="BK139" i="11"/>
  <c r="BK149" i="3"/>
  <c r="BK151" i="3"/>
  <c r="BK163" i="3"/>
  <c r="BK145" i="3"/>
  <c r="BK144" i="3"/>
  <c r="K144" i="3"/>
  <c r="K101" i="3"/>
  <c r="K162" i="3"/>
  <c r="BE162" i="3"/>
  <c r="K134" i="3"/>
  <c r="BE134" i="3"/>
  <c r="K211" i="4"/>
  <c r="BE211" i="4" s="1"/>
  <c r="K206" i="4"/>
  <c r="BE206" i="4"/>
  <c r="K199" i="4"/>
  <c r="BE199" i="4" s="1"/>
  <c r="BK175" i="4"/>
  <c r="BK173" i="4" s="1"/>
  <c r="K173" i="4" s="1"/>
  <c r="K105" i="4" s="1"/>
  <c r="BK170" i="4"/>
  <c r="BK218" i="4"/>
  <c r="K167" i="4"/>
  <c r="BE167" i="4"/>
  <c r="K143" i="4"/>
  <c r="BE143" i="4"/>
  <c r="F37" i="5"/>
  <c r="BD98" i="1"/>
  <c r="BK201" i="6"/>
  <c r="K152" i="6"/>
  <c r="BE152" i="6"/>
  <c r="BK159" i="6"/>
  <c r="K136" i="6"/>
  <c r="BE136" i="6"/>
  <c r="K187" i="6"/>
  <c r="BE187" i="6" s="1"/>
  <c r="BK205" i="6"/>
  <c r="K180" i="6"/>
  <c r="BE180" i="6"/>
  <c r="BK193" i="6"/>
  <c r="BK147" i="7"/>
  <c r="BK188" i="7"/>
  <c r="BK172" i="7"/>
  <c r="BK177" i="7"/>
  <c r="BK176" i="7"/>
  <c r="K176" i="7"/>
  <c r="K104" i="7"/>
  <c r="BK146" i="7"/>
  <c r="K181" i="7"/>
  <c r="BE181" i="7"/>
  <c r="K169" i="7"/>
  <c r="BE169" i="7" s="1"/>
  <c r="K170" i="3"/>
  <c r="BE170" i="3"/>
  <c r="K131" i="3"/>
  <c r="BE131" i="3" s="1"/>
  <c r="BK135" i="3"/>
  <c r="BK133" i="3" s="1"/>
  <c r="K133" i="3" s="1"/>
  <c r="K99" i="3" s="1"/>
  <c r="BK142" i="4"/>
  <c r="K158" i="4"/>
  <c r="BE158" i="4" s="1"/>
  <c r="BK163" i="4"/>
  <c r="BK160" i="4"/>
  <c r="K160" i="4"/>
  <c r="K103" i="4"/>
  <c r="BK197" i="4"/>
  <c r="BK188" i="4"/>
  <c r="BK172" i="4"/>
  <c r="BK151" i="4"/>
  <c r="K184" i="4"/>
  <c r="BE184" i="4" s="1"/>
  <c r="BK159" i="5"/>
  <c r="K155" i="5"/>
  <c r="BE155" i="5"/>
  <c r="K172" i="5"/>
  <c r="BE172" i="5"/>
  <c r="BK175" i="5"/>
  <c r="BK177" i="5"/>
  <c r="BK134" i="5"/>
  <c r="BK156" i="5"/>
  <c r="K147" i="6"/>
  <c r="BE147" i="6"/>
  <c r="BK178" i="6"/>
  <c r="K222" i="6"/>
  <c r="BE222" i="6"/>
  <c r="BK209" i="6"/>
  <c r="BK161" i="6"/>
  <c r="K173" i="6"/>
  <c r="BE173" i="6"/>
  <c r="BK234" i="6"/>
  <c r="BK225" i="6"/>
  <c r="BK174" i="6"/>
  <c r="BK221" i="6"/>
  <c r="BK194" i="6"/>
  <c r="BK140" i="6"/>
  <c r="K143" i="7"/>
  <c r="BE143" i="7"/>
  <c r="BK139" i="7"/>
  <c r="K148" i="7"/>
  <c r="BE148" i="7"/>
  <c r="K171" i="7"/>
  <c r="BE171" i="7"/>
  <c r="K141" i="7"/>
  <c r="BE141" i="7"/>
  <c r="BK144" i="7"/>
  <c r="K191" i="7"/>
  <c r="BE191" i="7"/>
  <c r="BK174" i="7"/>
  <c r="BK144" i="8"/>
  <c r="K160" i="8"/>
  <c r="BE160" i="8" s="1"/>
  <c r="K148" i="8"/>
  <c r="BE148" i="8"/>
  <c r="K135" i="8"/>
  <c r="BE135" i="8" s="1"/>
  <c r="K167" i="8"/>
  <c r="BE167" i="8"/>
  <c r="K171" i="8"/>
  <c r="BE171" i="8"/>
  <c r="BK158" i="8"/>
  <c r="K136" i="8"/>
  <c r="BE136" i="8"/>
  <c r="K134" i="8"/>
  <c r="BE134" i="8"/>
  <c r="BK184" i="9"/>
  <c r="BK153" i="9"/>
  <c r="F37" i="9"/>
  <c r="BD102" i="1"/>
  <c r="K129" i="11"/>
  <c r="BE129" i="11" s="1"/>
  <c r="BK125" i="11"/>
  <c r="F37" i="2"/>
  <c r="BD95" i="1" s="1"/>
  <c r="BK172" i="3"/>
  <c r="BK142" i="3"/>
  <c r="K169" i="3"/>
  <c r="BE169" i="3"/>
  <c r="K156" i="4"/>
  <c r="BE156" i="4"/>
  <c r="BK212" i="4"/>
  <c r="F37" i="4"/>
  <c r="BD97" i="1"/>
  <c r="K151" i="5"/>
  <c r="BE151" i="5"/>
  <c r="K36" i="6"/>
  <c r="AY99" i="1"/>
  <c r="K162" i="7"/>
  <c r="BE162" i="7"/>
  <c r="BK160" i="7"/>
  <c r="K145" i="7"/>
  <c r="BE145" i="7" s="1"/>
  <c r="BK140" i="7"/>
  <c r="K129" i="8"/>
  <c r="BE129" i="8"/>
  <c r="K168" i="8"/>
  <c r="BE168" i="8"/>
  <c r="F39" i="8"/>
  <c r="BF101" i="1" s="1"/>
  <c r="BK175" i="9"/>
  <c r="BK189" i="9"/>
  <c r="BK181" i="9"/>
  <c r="BK150" i="9"/>
  <c r="BK133" i="9"/>
  <c r="BK132" i="9"/>
  <c r="K132" i="9"/>
  <c r="K99" i="9"/>
  <c r="BK154" i="9"/>
  <c r="F37" i="10"/>
  <c r="BD103" i="1"/>
  <c r="BK122" i="11"/>
  <c r="K138" i="11"/>
  <c r="BE138" i="11"/>
  <c r="K136" i="11"/>
  <c r="BE136" i="11"/>
  <c r="K128" i="2"/>
  <c r="BE128" i="2"/>
  <c r="BK173" i="3"/>
  <c r="F38" i="3"/>
  <c r="BE96" i="1" s="1"/>
  <c r="BK183" i="4"/>
  <c r="BK214" i="4"/>
  <c r="BK169" i="4"/>
  <c r="BK186" i="4"/>
  <c r="BK207" i="4"/>
  <c r="K202" i="6"/>
  <c r="BE202" i="6"/>
  <c r="BK169" i="6"/>
  <c r="BK204" i="6"/>
  <c r="K141" i="6"/>
  <c r="BE141" i="6"/>
  <c r="K145" i="6"/>
  <c r="BE145" i="6"/>
  <c r="F37" i="7"/>
  <c r="BD100" i="1" s="1"/>
  <c r="BK137" i="8"/>
  <c r="BK142" i="8"/>
  <c r="BK133" i="8"/>
  <c r="BK181" i="8"/>
  <c r="K136" i="9"/>
  <c r="BE136" i="9"/>
  <c r="BK147" i="9"/>
  <c r="K193" i="9"/>
  <c r="BE193" i="9"/>
  <c r="BK182" i="9"/>
  <c r="K167" i="9"/>
  <c r="BE167" i="9"/>
  <c r="BK155" i="9"/>
  <c r="BK180" i="9"/>
  <c r="K183" i="9"/>
  <c r="BE183" i="9"/>
  <c r="F38" i="10"/>
  <c r="BE103" i="1"/>
  <c r="BK140" i="11"/>
  <c r="K36" i="11"/>
  <c r="AY104" i="1"/>
  <c r="K36" i="2"/>
  <c r="AY95" i="1" s="1"/>
  <c r="K164" i="3"/>
  <c r="BE164" i="3"/>
  <c r="F36" i="3"/>
  <c r="BC96" i="1"/>
  <c r="K196" i="4"/>
  <c r="BE196" i="4"/>
  <c r="K192" i="4"/>
  <c r="BE192" i="4"/>
  <c r="K179" i="4"/>
  <c r="BE179" i="4" s="1"/>
  <c r="BK205" i="4"/>
  <c r="K133" i="5"/>
  <c r="BE133" i="5"/>
  <c r="K136" i="5"/>
  <c r="BE136" i="5" s="1"/>
  <c r="F38" i="5"/>
  <c r="BE98" i="1" s="1"/>
  <c r="BK132" i="8"/>
  <c r="BK138" i="8"/>
  <c r="K143" i="8"/>
  <c r="BE143" i="8"/>
  <c r="K173" i="9"/>
  <c r="BE173" i="9"/>
  <c r="F38" i="9"/>
  <c r="BE102" i="1"/>
  <c r="K132" i="11"/>
  <c r="BE132" i="11"/>
  <c r="BK128" i="11"/>
  <c r="BK140" i="3"/>
  <c r="K36" i="3"/>
  <c r="AY96" i="1"/>
  <c r="BK210" i="4"/>
  <c r="K166" i="4"/>
  <c r="BE166" i="4"/>
  <c r="K174" i="4"/>
  <c r="BE174" i="4"/>
  <c r="BK135" i="4"/>
  <c r="K209" i="4"/>
  <c r="BE209" i="4"/>
  <c r="F36" i="5"/>
  <c r="BC98" i="1" s="1"/>
  <c r="BK226" i="6"/>
  <c r="BK191" i="6"/>
  <c r="K229" i="6"/>
  <c r="BE229" i="6"/>
  <c r="K211" i="6"/>
  <c r="BE211" i="6" s="1"/>
  <c r="BK232" i="6"/>
  <c r="BK139" i="6"/>
  <c r="K175" i="6"/>
  <c r="BE175" i="6"/>
  <c r="BK210" i="6"/>
  <c r="K179" i="6"/>
  <c r="BE179" i="6"/>
  <c r="BK138" i="7"/>
  <c r="K130" i="7"/>
  <c r="BE130" i="7"/>
  <c r="K150" i="7"/>
  <c r="BE150" i="7"/>
  <c r="F36" i="7"/>
  <c r="BC100" i="1" s="1"/>
  <c r="K153" i="8"/>
  <c r="BE153" i="8"/>
  <c r="K146" i="8"/>
  <c r="BE146" i="8"/>
  <c r="BK154" i="8"/>
  <c r="BK151" i="8"/>
  <c r="K175" i="8"/>
  <c r="BE175" i="8"/>
  <c r="K186" i="9"/>
  <c r="BE186" i="9"/>
  <c r="K174" i="9"/>
  <c r="BE174" i="9"/>
  <c r="K140" i="9"/>
  <c r="BE140" i="9"/>
  <c r="BK151" i="9"/>
  <c r="K130" i="9"/>
  <c r="BE130" i="9"/>
  <c r="K135" i="9"/>
  <c r="BE135" i="9"/>
  <c r="BK142" i="9"/>
  <c r="K191" i="9"/>
  <c r="BE191" i="9"/>
  <c r="BK138" i="10"/>
  <c r="BK142" i="10"/>
  <c r="K127" i="10"/>
  <c r="BE127" i="10"/>
  <c r="BK133" i="10"/>
  <c r="BK144" i="10"/>
  <c r="BK143" i="10"/>
  <c r="K143" i="10"/>
  <c r="K102" i="10" s="1"/>
  <c r="K126" i="11"/>
  <c r="BE126" i="11"/>
  <c r="K133" i="11"/>
  <c r="BE133" i="11"/>
  <c r="K141" i="11"/>
  <c r="BE141" i="11"/>
  <c r="K129" i="3"/>
  <c r="BE129" i="3"/>
  <c r="BK166" i="3"/>
  <c r="K159" i="3"/>
  <c r="BE159" i="3" s="1"/>
  <c r="BK156" i="3"/>
  <c r="BK130" i="3"/>
  <c r="K147" i="4"/>
  <c r="BE147" i="4"/>
  <c r="K202" i="4"/>
  <c r="BE202" i="4" s="1"/>
  <c r="BK178" i="4"/>
  <c r="BK216" i="4"/>
  <c r="K137" i="4"/>
  <c r="BE137" i="4"/>
  <c r="BK150" i="4"/>
  <c r="BK195" i="4"/>
  <c r="BK148" i="4"/>
  <c r="BK193" i="4"/>
  <c r="BK215" i="4"/>
  <c r="K167" i="5"/>
  <c r="BE167" i="5"/>
  <c r="K158" i="5"/>
  <c r="BE158" i="5"/>
  <c r="BK153" i="5"/>
  <c r="BK174" i="5"/>
  <c r="K138" i="5"/>
  <c r="BE138" i="5"/>
  <c r="K145" i="5"/>
  <c r="BE145" i="5"/>
  <c r="K137" i="5"/>
  <c r="BE137" i="5"/>
  <c r="BK178" i="5"/>
  <c r="BK176" i="6"/>
  <c r="BK158" i="6"/>
  <c r="BK185" i="6"/>
  <c r="F39" i="6"/>
  <c r="BF99" i="1"/>
  <c r="BK154" i="7"/>
  <c r="F36" i="8"/>
  <c r="BC101" i="1" s="1"/>
  <c r="BK187" i="9"/>
  <c r="K168" i="9"/>
  <c r="BE168" i="9"/>
  <c r="K178" i="9"/>
  <c r="BE178" i="9"/>
  <c r="BK159" i="9"/>
  <c r="BK134" i="10"/>
  <c r="K126" i="10"/>
  <c r="BE126" i="10"/>
  <c r="BK136" i="10"/>
  <c r="K121" i="11"/>
  <c r="BE121" i="11"/>
  <c r="K137" i="11"/>
  <c r="BE137" i="11"/>
  <c r="K135" i="11"/>
  <c r="BE135" i="11"/>
  <c r="Q127" i="7" l="1"/>
  <c r="I96" i="7" s="1"/>
  <c r="K30" i="7" s="1"/>
  <c r="AS100" i="1" s="1"/>
  <c r="I97" i="7"/>
  <c r="V127" i="5"/>
  <c r="R134" i="6"/>
  <c r="Q126" i="8"/>
  <c r="Q131" i="4"/>
  <c r="R148" i="5"/>
  <c r="J102" i="5"/>
  <c r="X123" i="10"/>
  <c r="X122" i="10" s="1"/>
  <c r="X131" i="4"/>
  <c r="R128" i="5"/>
  <c r="R127" i="5"/>
  <c r="J96" i="5"/>
  <c r="K31" i="5"/>
  <c r="AT98" i="1"/>
  <c r="T128" i="5"/>
  <c r="T127" i="5"/>
  <c r="AW98" i="1"/>
  <c r="R128" i="9"/>
  <c r="X125" i="8"/>
  <c r="V131" i="4"/>
  <c r="V165" i="8"/>
  <c r="R128" i="7"/>
  <c r="J97" i="7"/>
  <c r="R146" i="3"/>
  <c r="J102" i="3"/>
  <c r="X178" i="7"/>
  <c r="Q120" i="2"/>
  <c r="I96" i="2" s="1"/>
  <c r="K30" i="2" s="1"/>
  <c r="AS95" i="1" s="1"/>
  <c r="X128" i="7"/>
  <c r="X127" i="7"/>
  <c r="X148" i="9"/>
  <c r="X127" i="9" s="1"/>
  <c r="R120" i="2"/>
  <c r="J96" i="2" s="1"/>
  <c r="K31" i="2" s="1"/>
  <c r="AT95" i="1" s="1"/>
  <c r="T156" i="6"/>
  <c r="T133" i="6" s="1"/>
  <c r="AW99" i="1" s="1"/>
  <c r="Q148" i="9"/>
  <c r="I103" i="9"/>
  <c r="X128" i="9"/>
  <c r="Q146" i="3"/>
  <c r="I102" i="3"/>
  <c r="Q148" i="5"/>
  <c r="I102" i="5" s="1"/>
  <c r="R159" i="4"/>
  <c r="J102" i="4"/>
  <c r="R156" i="6"/>
  <c r="J104" i="6"/>
  <c r="X148" i="5"/>
  <c r="X127" i="5"/>
  <c r="T131" i="4"/>
  <c r="T159" i="4"/>
  <c r="T130" i="4"/>
  <c r="AW97" i="1"/>
  <c r="V159" i="4"/>
  <c r="R123" i="10"/>
  <c r="R122" i="10"/>
  <c r="J96" i="10"/>
  <c r="K31" i="10"/>
  <c r="AT103" i="1"/>
  <c r="V128" i="7"/>
  <c r="V127" i="7"/>
  <c r="R165" i="8"/>
  <c r="J102" i="8" s="1"/>
  <c r="V126" i="3"/>
  <c r="V126" i="8"/>
  <c r="V125" i="8"/>
  <c r="Q165" i="8"/>
  <c r="I102" i="8"/>
  <c r="R126" i="8"/>
  <c r="J97" i="8"/>
  <c r="X156" i="6"/>
  <c r="X133" i="6"/>
  <c r="R148" i="9"/>
  <c r="J103" i="9"/>
  <c r="R126" i="3"/>
  <c r="R125" i="3" s="1"/>
  <c r="J96" i="3" s="1"/>
  <c r="K31" i="3" s="1"/>
  <c r="AT96" i="1" s="1"/>
  <c r="Q156" i="6"/>
  <c r="Q133" i="6" s="1"/>
  <c r="I96" i="6" s="1"/>
  <c r="K30" i="6" s="1"/>
  <c r="AS99" i="1" s="1"/>
  <c r="I104" i="6"/>
  <c r="X159" i="4"/>
  <c r="T146" i="3"/>
  <c r="V128" i="9"/>
  <c r="V127" i="9"/>
  <c r="T123" i="10"/>
  <c r="T122" i="10" s="1"/>
  <c r="AW103" i="1" s="1"/>
  <c r="V146" i="3"/>
  <c r="Q134" i="6"/>
  <c r="T126" i="3"/>
  <c r="T125" i="3" s="1"/>
  <c r="AW96" i="1" s="1"/>
  <c r="Q126" i="3"/>
  <c r="I97" i="3"/>
  <c r="T165" i="8"/>
  <c r="T125" i="8"/>
  <c r="AW101" i="1"/>
  <c r="Q128" i="9"/>
  <c r="Q127" i="9"/>
  <c r="I96" i="9"/>
  <c r="K30" i="9"/>
  <c r="AS102" i="1" s="1"/>
  <c r="V123" i="10"/>
  <c r="V122" i="10"/>
  <c r="V156" i="6"/>
  <c r="V133" i="6"/>
  <c r="T178" i="7"/>
  <c r="T127" i="7"/>
  <c r="AW100" i="1" s="1"/>
  <c r="Q159" i="4"/>
  <c r="I102" i="4" s="1"/>
  <c r="R178" i="7"/>
  <c r="J105" i="7"/>
  <c r="R131" i="4"/>
  <c r="J97" i="4"/>
  <c r="X146" i="3"/>
  <c r="X125" i="3"/>
  <c r="K149" i="6"/>
  <c r="K102" i="6"/>
  <c r="J98" i="7"/>
  <c r="J98" i="11"/>
  <c r="J98" i="3"/>
  <c r="I103" i="4"/>
  <c r="Q128" i="5"/>
  <c r="I97" i="5"/>
  <c r="I98" i="8"/>
  <c r="I97" i="2"/>
  <c r="I104" i="5"/>
  <c r="J105" i="6"/>
  <c r="J97" i="2"/>
  <c r="I99" i="2"/>
  <c r="J104" i="5"/>
  <c r="J98" i="6"/>
  <c r="I98" i="7"/>
  <c r="J106" i="7"/>
  <c r="I103" i="3"/>
  <c r="J97" i="6"/>
  <c r="J103" i="8"/>
  <c r="BK124" i="2"/>
  <c r="K124" i="2"/>
  <c r="K98" i="2"/>
  <c r="I105" i="6"/>
  <c r="I103" i="8"/>
  <c r="I98" i="9"/>
  <c r="J104" i="9"/>
  <c r="J98" i="9"/>
  <c r="I98" i="4"/>
  <c r="I104" i="9"/>
  <c r="J103" i="4"/>
  <c r="J98" i="5"/>
  <c r="I98" i="6"/>
  <c r="I106" i="7"/>
  <c r="J99" i="2"/>
  <c r="I98" i="11"/>
  <c r="J98" i="8"/>
  <c r="I98" i="3"/>
  <c r="J98" i="4"/>
  <c r="J98" i="10"/>
  <c r="BK140" i="4"/>
  <c r="K140" i="4"/>
  <c r="K99" i="4"/>
  <c r="BK120" i="11"/>
  <c r="K120" i="11"/>
  <c r="K98" i="11"/>
  <c r="BK204" i="4"/>
  <c r="K204" i="4"/>
  <c r="K109" i="4"/>
  <c r="BK135" i="10"/>
  <c r="K135" i="10"/>
  <c r="K100" i="10"/>
  <c r="BK139" i="3"/>
  <c r="K139" i="3"/>
  <c r="K100" i="3"/>
  <c r="BK160" i="3"/>
  <c r="K160" i="3"/>
  <c r="K104" i="3" s="1"/>
  <c r="BK187" i="4"/>
  <c r="K187" i="4"/>
  <c r="K107" i="4"/>
  <c r="BK151" i="7"/>
  <c r="K151" i="7"/>
  <c r="K99" i="7"/>
  <c r="BK147" i="8"/>
  <c r="K147" i="8"/>
  <c r="K99" i="8" s="1"/>
  <c r="BK127" i="3"/>
  <c r="K127" i="3"/>
  <c r="K98" i="3"/>
  <c r="BK147" i="3"/>
  <c r="K147" i="3"/>
  <c r="K103" i="3"/>
  <c r="BK168" i="6"/>
  <c r="BK156" i="6" s="1"/>
  <c r="K156" i="6" s="1"/>
  <c r="K104" i="6" s="1"/>
  <c r="K168" i="6"/>
  <c r="K106" i="6"/>
  <c r="BK179" i="7"/>
  <c r="K179" i="7" s="1"/>
  <c r="K106" i="7" s="1"/>
  <c r="BK144" i="9"/>
  <c r="K144" i="9"/>
  <c r="K102" i="9"/>
  <c r="BK164" i="4"/>
  <c r="K164" i="4"/>
  <c r="K104" i="4"/>
  <c r="BK219" i="6"/>
  <c r="K219" i="6" s="1"/>
  <c r="K111" i="6" s="1"/>
  <c r="BK168" i="3"/>
  <c r="K168" i="3"/>
  <c r="K105" i="3"/>
  <c r="BK132" i="4"/>
  <c r="K132" i="4"/>
  <c r="K98" i="4"/>
  <c r="BK149" i="9"/>
  <c r="BK139" i="10"/>
  <c r="K139" i="10"/>
  <c r="K101" i="10" s="1"/>
  <c r="BK159" i="7"/>
  <c r="K159" i="7"/>
  <c r="K101" i="7"/>
  <c r="BK230" i="6"/>
  <c r="K230" i="6"/>
  <c r="K113" i="6"/>
  <c r="BK129" i="7"/>
  <c r="K129" i="7"/>
  <c r="K98" i="7" s="1"/>
  <c r="BK194" i="4"/>
  <c r="K194" i="4"/>
  <c r="K108" i="4"/>
  <c r="BK137" i="6"/>
  <c r="BK134" i="6" s="1"/>
  <c r="K134" i="6" s="1"/>
  <c r="K97" i="6" s="1"/>
  <c r="K137" i="6"/>
  <c r="K99" i="6"/>
  <c r="BK183" i="6"/>
  <c r="K183" i="6"/>
  <c r="K107" i="6"/>
  <c r="BK214" i="6"/>
  <c r="K214" i="6" s="1"/>
  <c r="K110" i="6" s="1"/>
  <c r="BK137" i="9"/>
  <c r="K137" i="9"/>
  <c r="K101" i="9"/>
  <c r="BK213" i="4"/>
  <c r="K213" i="4" s="1"/>
  <c r="K110" i="4" s="1"/>
  <c r="BK152" i="5"/>
  <c r="K152" i="5"/>
  <c r="K104" i="5"/>
  <c r="BK173" i="5"/>
  <c r="K173" i="5"/>
  <c r="K107" i="5"/>
  <c r="BK176" i="4"/>
  <c r="K176" i="4"/>
  <c r="K106" i="4"/>
  <c r="BK169" i="8"/>
  <c r="K169" i="8"/>
  <c r="K104" i="8"/>
  <c r="BK129" i="10"/>
  <c r="K129" i="10"/>
  <c r="K99" i="10"/>
  <c r="BK179" i="9"/>
  <c r="K179" i="9"/>
  <c r="K106" i="9"/>
  <c r="BK197" i="6"/>
  <c r="K197" i="6" s="1"/>
  <c r="K109" i="6" s="1"/>
  <c r="BK161" i="9"/>
  <c r="K161" i="9"/>
  <c r="K105" i="9"/>
  <c r="BK129" i="5"/>
  <c r="BK128" i="5"/>
  <c r="K128" i="5" s="1"/>
  <c r="K97" i="5" s="1"/>
  <c r="BK157" i="6"/>
  <c r="BK166" i="7"/>
  <c r="K166" i="7"/>
  <c r="K103" i="7"/>
  <c r="BK186" i="7"/>
  <c r="K186" i="7" s="1"/>
  <c r="K107" i="7" s="1"/>
  <c r="BK127" i="8"/>
  <c r="BK126" i="8"/>
  <c r="K126" i="8"/>
  <c r="K97" i="8"/>
  <c r="BK180" i="8"/>
  <c r="K180" i="8"/>
  <c r="K105" i="8"/>
  <c r="I97" i="10"/>
  <c r="F35" i="8"/>
  <c r="BB101" i="1"/>
  <c r="F35" i="11"/>
  <c r="BB104" i="1"/>
  <c r="K35" i="6"/>
  <c r="AX99" i="1"/>
  <c r="AV99" i="1" s="1"/>
  <c r="F35" i="5"/>
  <c r="BB98" i="1"/>
  <c r="K35" i="10"/>
  <c r="AX103" i="1" s="1"/>
  <c r="AV103" i="1" s="1"/>
  <c r="BC94" i="1"/>
  <c r="W30" i="1" s="1"/>
  <c r="K35" i="5"/>
  <c r="AX98" i="1"/>
  <c r="AV98" i="1"/>
  <c r="F35" i="10"/>
  <c r="BB103" i="1"/>
  <c r="BD94" i="1"/>
  <c r="AZ94" i="1" s="1"/>
  <c r="K35" i="4"/>
  <c r="AX97" i="1"/>
  <c r="AV97" i="1"/>
  <c r="K35" i="11"/>
  <c r="AX104" i="1" s="1"/>
  <c r="AV104" i="1" s="1"/>
  <c r="K35" i="2"/>
  <c r="AX95" i="1" s="1"/>
  <c r="AV95" i="1" s="1"/>
  <c r="K35" i="7"/>
  <c r="AX100" i="1" s="1"/>
  <c r="AV100" i="1" s="1"/>
  <c r="K35" i="8"/>
  <c r="AX101" i="1" s="1"/>
  <c r="AV101" i="1" s="1"/>
  <c r="F35" i="3"/>
  <c r="BB96" i="1"/>
  <c r="K35" i="9"/>
  <c r="AX102" i="1"/>
  <c r="AV102" i="1"/>
  <c r="BE94" i="1"/>
  <c r="BA94" i="1" s="1"/>
  <c r="F35" i="4"/>
  <c r="BB97" i="1"/>
  <c r="BF94" i="1"/>
  <c r="W33" i="1" s="1"/>
  <c r="K35" i="3"/>
  <c r="AX96" i="1" s="1"/>
  <c r="AV96" i="1" s="1"/>
  <c r="F35" i="9"/>
  <c r="BB102" i="1" s="1"/>
  <c r="F35" i="2"/>
  <c r="BB95" i="1" s="1"/>
  <c r="F35" i="7"/>
  <c r="BB100" i="1"/>
  <c r="F35" i="6"/>
  <c r="BB99" i="1"/>
  <c r="BK148" i="9" l="1"/>
  <c r="K148" i="9"/>
  <c r="K103" i="9"/>
  <c r="V125" i="3"/>
  <c r="R127" i="9"/>
  <c r="J96" i="9"/>
  <c r="K31" i="9"/>
  <c r="AT102" i="1"/>
  <c r="X130" i="4"/>
  <c r="Q130" i="4"/>
  <c r="I96" i="4"/>
  <c r="K30" i="4"/>
  <c r="AS97" i="1" s="1"/>
  <c r="V130" i="4"/>
  <c r="Q125" i="8"/>
  <c r="I96" i="8"/>
  <c r="K30" i="8" s="1"/>
  <c r="AS101" i="1" s="1"/>
  <c r="BK159" i="4"/>
  <c r="K159" i="4" s="1"/>
  <c r="K102" i="4" s="1"/>
  <c r="BK148" i="5"/>
  <c r="K148" i="5"/>
  <c r="K102" i="5"/>
  <c r="BK165" i="8"/>
  <c r="BK125" i="8" s="1"/>
  <c r="K125" i="8" s="1"/>
  <c r="K96" i="8" s="1"/>
  <c r="K165" i="8"/>
  <c r="K102" i="8"/>
  <c r="BK123" i="10"/>
  <c r="BK122" i="10"/>
  <c r="K122" i="10"/>
  <c r="K96" i="10"/>
  <c r="BK128" i="9"/>
  <c r="BK127" i="9"/>
  <c r="K127" i="9"/>
  <c r="K96" i="9"/>
  <c r="BK120" i="2"/>
  <c r="K120" i="2" s="1"/>
  <c r="K96" i="2" s="1"/>
  <c r="J97" i="3"/>
  <c r="I97" i="4"/>
  <c r="I97" i="8"/>
  <c r="R127" i="7"/>
  <c r="J96" i="7"/>
  <c r="K31" i="7"/>
  <c r="AT100" i="1"/>
  <c r="BK131" i="4"/>
  <c r="BK146" i="3"/>
  <c r="K146" i="3"/>
  <c r="K102" i="3"/>
  <c r="K127" i="8"/>
  <c r="K98" i="8"/>
  <c r="K129" i="5"/>
  <c r="K98" i="5"/>
  <c r="I97" i="9"/>
  <c r="BK126" i="3"/>
  <c r="K126" i="3" s="1"/>
  <c r="K97" i="3" s="1"/>
  <c r="Q125" i="3"/>
  <c r="I96" i="3"/>
  <c r="K30" i="3"/>
  <c r="AS96" i="1"/>
  <c r="BK119" i="11"/>
  <c r="BK118" i="11"/>
  <c r="K118" i="11"/>
  <c r="K96" i="11"/>
  <c r="R133" i="6"/>
  <c r="J96" i="6"/>
  <c r="K31" i="6"/>
  <c r="AT99" i="1"/>
  <c r="BK178" i="7"/>
  <c r="K178" i="7"/>
  <c r="K105" i="7"/>
  <c r="BK133" i="6"/>
  <c r="K133" i="6" s="1"/>
  <c r="K32" i="6" s="1"/>
  <c r="AG99" i="1" s="1"/>
  <c r="I97" i="6"/>
  <c r="BK127" i="5"/>
  <c r="K127" i="5"/>
  <c r="K96" i="5"/>
  <c r="J97" i="9"/>
  <c r="Q127" i="5"/>
  <c r="I96" i="5"/>
  <c r="K30" i="5"/>
  <c r="AS98" i="1"/>
  <c r="BK128" i="7"/>
  <c r="K128" i="7"/>
  <c r="K97" i="7"/>
  <c r="R125" i="8"/>
  <c r="J96" i="8"/>
  <c r="K31" i="8" s="1"/>
  <c r="AT101" i="1" s="1"/>
  <c r="K157" i="6"/>
  <c r="K105" i="6"/>
  <c r="J97" i="5"/>
  <c r="R130" i="4"/>
  <c r="J96" i="4"/>
  <c r="K31" i="4"/>
  <c r="AT97" i="1"/>
  <c r="J97" i="10"/>
  <c r="K149" i="9"/>
  <c r="K104" i="9"/>
  <c r="AW94" i="1"/>
  <c r="W31" i="1"/>
  <c r="BB94" i="1"/>
  <c r="AX94" i="1"/>
  <c r="AK29" i="1" s="1"/>
  <c r="W32" i="1"/>
  <c r="AY94" i="1"/>
  <c r="AK30" i="1" s="1"/>
  <c r="BK130" i="4" l="1"/>
  <c r="K130" i="4" s="1"/>
  <c r="K96" i="4" s="1"/>
  <c r="K41" i="6"/>
  <c r="BK127" i="7"/>
  <c r="K127" i="7"/>
  <c r="K32" i="7" s="1"/>
  <c r="AG100" i="1" s="1"/>
  <c r="AN100" i="1" s="1"/>
  <c r="K128" i="9"/>
  <c r="K97" i="9"/>
  <c r="BK125" i="3"/>
  <c r="K125" i="3"/>
  <c r="K96" i="3"/>
  <c r="K131" i="4"/>
  <c r="K97" i="4"/>
  <c r="K123" i="10"/>
  <c r="K97" i="10"/>
  <c r="K96" i="6"/>
  <c r="K119" i="11"/>
  <c r="K97" i="11"/>
  <c r="AN99" i="1"/>
  <c r="AT94" i="1"/>
  <c r="K32" i="2"/>
  <c r="AG95" i="1" s="1"/>
  <c r="AN95" i="1" s="1"/>
  <c r="W29" i="1"/>
  <c r="AS94" i="1"/>
  <c r="K32" i="11"/>
  <c r="AG104" i="1" s="1"/>
  <c r="AN104" i="1" s="1"/>
  <c r="K32" i="10"/>
  <c r="AG103" i="1"/>
  <c r="K32" i="5"/>
  <c r="AG98" i="1"/>
  <c r="AN98" i="1" s="1"/>
  <c r="K32" i="9"/>
  <c r="AG102" i="1" s="1"/>
  <c r="AN102" i="1" s="1"/>
  <c r="K32" i="8"/>
  <c r="AG101" i="1" s="1"/>
  <c r="AN101" i="1" s="1"/>
  <c r="K32" i="4"/>
  <c r="AG97" i="1"/>
  <c r="AN97" i="1"/>
  <c r="AV94" i="1"/>
  <c r="K41" i="7" l="1"/>
  <c r="K41" i="2"/>
  <c r="K41" i="5"/>
  <c r="K41" i="11"/>
  <c r="K41" i="10"/>
  <c r="K41" i="8"/>
  <c r="K96" i="7"/>
  <c r="K41" i="4"/>
  <c r="K41" i="9"/>
  <c r="AN103" i="1"/>
  <c r="K32" i="3"/>
  <c r="AG96" i="1"/>
  <c r="AN96" i="1"/>
  <c r="K41" i="3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<sst xmlns="http://schemas.openxmlformats.org/spreadsheetml/2006/main" count="8711" uniqueCount="1403">
  <si>
    <t>Export Komplet</t>
  </si>
  <si>
    <t/>
  </si>
  <si>
    <t>2.0</t>
  </si>
  <si>
    <t>False</t>
  </si>
  <si>
    <t>True</t>
  </si>
  <si>
    <t>{60503502-7d7b-4e2a-90a4-fbe988f68a7a}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</si>
  <si>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</si>
  <si>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</si>
  <si>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</si>
  <si>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</si>
  <si>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</si>
  <si>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</si>
  <si>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</si>
  <si>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</si>
  <si>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</si>
  <si>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Y565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</si>
  <si>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</si>
  <si>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</si>
  <si>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půdní vestavba ZUŠ Luby</t>
  </si>
  <si>
    <t>KSO:</t>
  </si>
  <si>
    <t>CC-CZ:</t>
  </si>
  <si>
    <t>Místo:</t>
  </si>
  <si>
    <t>Luby</t>
  </si>
  <si>
    <t>Datum:</t>
  </si>
  <si>
    <t>28. 12. 2022</t>
  </si>
  <si>
    <t>Zadavatel:</t>
  </si>
  <si>
    <t>IČ:</t>
  </si>
  <si>
    <t>Město Luby</t>
  </si>
  <si>
    <t>DIČ:</t>
  </si>
  <si>
    <t>Uchazeč:</t>
  </si>
  <si>
    <t>Vyplň údaj</t>
  </si>
  <si>
    <t>Projektant:</t>
  </si>
  <si>
    <t>Nováček J.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</si>
  <si>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</si>
  <si>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</si>
  <si>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</si>
  <si>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</si>
  <si>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</si>
  <si>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</si>
  <si>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</si>
  <si>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</si>
  <si>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</si>
  <si>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</si>
  <si>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</si>
  <si>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</si>
  <si>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</si>
  <si>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</si>
  <si>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</si>
  <si>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</si>
  <si>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</si>
  <si>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</si>
  <si>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</si>
  <si>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</si>
  <si>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</si>
  <si>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</si>
  <si>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</si>
  <si>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</si>
  <si>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</si>
  <si>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</si>
  <si>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</si>
  <si>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</si>
  <si>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</si>
  <si>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</si>
  <si>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</si>
  <si>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</si>
  <si>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</si>
  <si>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</si>
  <si>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</si>
  <si>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</si>
  <si>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</si>
  <si>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</si>
  <si>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</si>
  <si>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</si>
  <si>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</si>
  <si>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</si>
  <si>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</si>
  <si>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</si>
  <si>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</si>
  <si>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</si>
  <si>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</si>
  <si>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</si>
  <si>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</si>
  <si>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</si>
  <si>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</si>
  <si>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náklady</t>
  </si>
  <si>
    <t>STA</t>
  </si>
  <si>
    <t>1</t>
  </si>
  <si>
    <t>{fa854b3b-05b4-4555-8f6c-9a801782d5e7}</t>
  </si>
  <si>
    <t>2</t>
  </si>
  <si>
    <t>10</t>
  </si>
  <si>
    <t>1PP</t>
  </si>
  <si>
    <t>{0416f4bb-e0b0-4403-8854-02d272042a4f}</t>
  </si>
  <si>
    <t>20</t>
  </si>
  <si>
    <t>1NP</t>
  </si>
  <si>
    <t>{61c86ebc-d882-4e8f-854a-275e3715159a}</t>
  </si>
  <si>
    <t>30</t>
  </si>
  <si>
    <t>2NP</t>
  </si>
  <si>
    <t>{529c043c-8862-4b30-9248-69f9dbd2e64b}</t>
  </si>
  <si>
    <t>40</t>
  </si>
  <si>
    <t>Podkroví</t>
  </si>
  <si>
    <t>{36a0adea-41d1-4c21-8b8a-2cc934ed5566}</t>
  </si>
  <si>
    <t>50</t>
  </si>
  <si>
    <t>Odrenážování objektu + DK</t>
  </si>
  <si>
    <t>{26749802-b1a3-4893-ac47-fac4cdd6259f}</t>
  </si>
  <si>
    <t>60</t>
  </si>
  <si>
    <t>Zateplení</t>
  </si>
  <si>
    <t>{af1a6764-dfdc-4480-8766-f7140841c43e}</t>
  </si>
  <si>
    <t>70</t>
  </si>
  <si>
    <t>ZTI</t>
  </si>
  <si>
    <t>{8297d12f-34d4-42f4-b088-d5a45af583a9}</t>
  </si>
  <si>
    <t>80</t>
  </si>
  <si>
    <t>ÚT</t>
  </si>
  <si>
    <t>{141c580b-0fc4-4a61-8417-0b1b12262c93}</t>
  </si>
  <si>
    <t>90</t>
  </si>
  <si>
    <t>Elektroinstalace</t>
  </si>
  <si>
    <t>{f8bcc5da-9f66-4674-ade9-d176c93f13a5}</t>
  </si>
  <si>
    <t>KRYCÍ LIST SOUPISU PRACÍ</t>
  </si>
  <si>
    <t>Objekt:</t>
  </si>
  <si>
    <t>00 - Vedlejší náklady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</si>
  <si>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</si>
  <si>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</si>
  <si>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</si>
  <si>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</si>
  <si>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</si>
  <si>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</si>
  <si>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</si>
  <si>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</si>
  <si>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</si>
  <si>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</si>
  <si>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</si>
  <si>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</si>
  <si>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</si>
  <si>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</si>
  <si>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</si>
  <si>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</si>
  <si>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</si>
  <si>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</si>
  <si>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</si>
  <si>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</si>
  <si>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</si>
  <si>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</si>
  <si>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</si>
  <si>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</si>
  <si>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</si>
  <si>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</si>
  <si>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</si>
  <si>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</si>
  <si>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</si>
  <si>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</si>
  <si>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</si>
  <si>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</si>
  <si>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</si>
  <si>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</si>
  <si>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</si>
  <si>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999040000</t>
  </si>
  <si>
    <t>Ostatní konstrukce a práce nezahrnuté v rozpočtu</t>
  </si>
  <si>
    <t>soubor</t>
  </si>
  <si>
    <t>512</t>
  </si>
  <si>
    <t>2001381491</t>
  </si>
  <si>
    <t>999-2004</t>
  </si>
  <si>
    <t>Dokumentace skutečného provedené stavby</t>
  </si>
  <si>
    <t>Kč</t>
  </si>
  <si>
    <t>1024</t>
  </si>
  <si>
    <t>1901864650</t>
  </si>
  <si>
    <t>VRN</t>
  </si>
  <si>
    <t>Vedlejší rozpočtové náklady</t>
  </si>
  <si>
    <t>5</t>
  </si>
  <si>
    <t>VRN1</t>
  </si>
  <si>
    <t>Průzkumné, geodetické a projektové práce</t>
  </si>
  <si>
    <t>3</t>
  </si>
  <si>
    <t>012002000</t>
  </si>
  <si>
    <t>Geodetické práce</t>
  </si>
  <si>
    <t>kus</t>
  </si>
  <si>
    <t>CS ÚRS 2022 02</t>
  </si>
  <si>
    <t>-1044173320</t>
  </si>
  <si>
    <t>VRN3</t>
  </si>
  <si>
    <t>Zařízení staveniště</t>
  </si>
  <si>
    <t>030001000</t>
  </si>
  <si>
    <t>CS ÚRS 2017 01</t>
  </si>
  <si>
    <t>-473781677</t>
  </si>
  <si>
    <t>10 - 1PP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</si>
  <si>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</si>
  <si>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</si>
  <si>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</si>
  <si>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</si>
  <si>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</si>
  <si>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</si>
  <si>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</si>
  <si>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</si>
  <si>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</si>
  <si>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</si>
  <si>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</si>
  <si>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6</t>
  </si>
  <si>
    <t>Úpravy povrchů, podlahy a osazování výplní</t>
  </si>
  <si>
    <t>611311133</t>
  </si>
  <si>
    <t>Potažení vnitřních kleneb nebo skořepin vápenným štukem tloušťky do 3 mm</t>
  </si>
  <si>
    <t>m2</t>
  </si>
  <si>
    <t>2004958301</t>
  </si>
  <si>
    <t>611325411</t>
  </si>
  <si>
    <t>Oprava vnitřní vápenocementové hladké omítky stropů v rozsahu plochy do 10 %</t>
  </si>
  <si>
    <t>647139087</t>
  </si>
  <si>
    <t>612311131</t>
  </si>
  <si>
    <t>Potažení vnitřních stěn vápenným štukem tloušťky do 3 mm</t>
  </si>
  <si>
    <t>-1740193298</t>
  </si>
  <si>
    <t>612325411</t>
  </si>
  <si>
    <t>Oprava vnitřní vápenocementové hladké omítky stěn v rozsahu plochy do 10 %</t>
  </si>
  <si>
    <t>2090408812</t>
  </si>
  <si>
    <t>619991011</t>
  </si>
  <si>
    <t>Obalení konstrukcí a prvků fólií přilepenou lepící páskou</t>
  </si>
  <si>
    <t>-1244442734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</si>
  <si>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</si>
  <si>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</si>
  <si>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</si>
  <si>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</si>
  <si>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639146752</t>
  </si>
  <si>
    <t>7</t>
  </si>
  <si>
    <t>952901111</t>
  </si>
  <si>
    <t>Vyčištění budov bytové a občanské výstavby při výšce podlaží do 4 m</t>
  </si>
  <si>
    <t>625231610</t>
  </si>
  <si>
    <t>8</t>
  </si>
  <si>
    <t>968072455</t>
  </si>
  <si>
    <t>Vybourání kovových dveřních zárubní pl do 2 m2</t>
  </si>
  <si>
    <t>826599268</t>
  </si>
  <si>
    <t>978011111</t>
  </si>
  <si>
    <t>Otlučení (osekání) vnitřní vápenné nebo vápenocementové omítky stropů v rozsahu do 5 %</t>
  </si>
  <si>
    <t>1813953214</t>
  </si>
  <si>
    <t>978013111</t>
  </si>
  <si>
    <t>Otlučení (osekání) vnitřní vápenné nebo vápenocementové omítky stěn v rozsahu do 5 %</t>
  </si>
  <si>
    <t>-871281769</t>
  </si>
  <si>
    <t>997</t>
  </si>
  <si>
    <t>Přesun sutě</t>
  </si>
  <si>
    <t>11</t>
  </si>
  <si>
    <t>997013211</t>
  </si>
  <si>
    <t>Vnitrostaveništní doprava suti a vybouraných hmot pro budovy v do 6 m ručně</t>
  </si>
  <si>
    <t>t</t>
  </si>
  <si>
    <t>-1643681899</t>
  </si>
  <si>
    <t>12</t>
  </si>
  <si>
    <t>997013501</t>
  </si>
  <si>
    <t>Odvoz suti a vybouraných hmot na skládku nebo meziskládku do 1 km se složením</t>
  </si>
  <si>
    <t>-1238085655</t>
  </si>
  <si>
    <t>13</t>
  </si>
  <si>
    <t>997013509</t>
  </si>
  <si>
    <t>Příplatek k odvozu suti a vybouraných hmot na skládku ZKD 1 km přes 1 km</t>
  </si>
  <si>
    <t>-19840185</t>
  </si>
  <si>
    <t>14</t>
  </si>
  <si>
    <t>997013863</t>
  </si>
  <si>
    <t>Poplatek za uložení stavebního odpadu na recyklační skládce (skládkovné) cihelného kód odpadu 17 01 02</t>
  </si>
  <si>
    <t>-888962035</t>
  </si>
  <si>
    <t>998</t>
  </si>
  <si>
    <t>Přesun hmot</t>
  </si>
  <si>
    <t>998018001</t>
  </si>
  <si>
    <t>Přesun hmot ruční pro budovy v do 6 m</t>
  </si>
  <si>
    <t>570195630</t>
  </si>
  <si>
    <t>PSV</t>
  </si>
  <si>
    <t>Práce a dodávky PSV</t>
  </si>
  <si>
    <t>766</t>
  </si>
  <si>
    <t>Konstrukce truhlářské</t>
  </si>
  <si>
    <t>16</t>
  </si>
  <si>
    <t>766660171</t>
  </si>
  <si>
    <t>Montáž dveřních křídel otvíravých jednokřídlových š do 0,8 m do obložkové zárubně</t>
  </si>
  <si>
    <t>-251320453</t>
  </si>
  <si>
    <t>17</t>
  </si>
  <si>
    <t>M</t>
  </si>
  <si>
    <t>61162026</t>
  </si>
  <si>
    <t>dveře jednokřídlé dřevotřískové povrch fóliový plné 800x1970-2100mm</t>
  </si>
  <si>
    <t>32</t>
  </si>
  <si>
    <t>-1475669500</t>
  </si>
  <si>
    <t>18</t>
  </si>
  <si>
    <t>766660411</t>
  </si>
  <si>
    <t>Montáž vchodových dveří jednokřídlových bez nadsvětlíku do zdiva</t>
  </si>
  <si>
    <t>-481362355</t>
  </si>
  <si>
    <t>19</t>
  </si>
  <si>
    <t>611-1</t>
  </si>
  <si>
    <t>Dveře vstupní 800x1970 s větrací mřížkou - viz PD</t>
  </si>
  <si>
    <t>-46452182</t>
  </si>
  <si>
    <t>766660731</t>
  </si>
  <si>
    <t>Montáž dveřního bezpečnostního kování - zámku</t>
  </si>
  <si>
    <t>-1339590108</t>
  </si>
  <si>
    <t>54924010</t>
  </si>
  <si>
    <t>FAB</t>
  </si>
  <si>
    <t>1740772459</t>
  </si>
  <si>
    <t>22</t>
  </si>
  <si>
    <t>766660733</t>
  </si>
  <si>
    <t>Montáž dveřního bezpečnostního kování - štítku s klikou</t>
  </si>
  <si>
    <t>-636323235</t>
  </si>
  <si>
    <t>23</t>
  </si>
  <si>
    <t>54914123</t>
  </si>
  <si>
    <t>kování rozetové klika/klika</t>
  </si>
  <si>
    <t>1878490663</t>
  </si>
  <si>
    <t>24</t>
  </si>
  <si>
    <t>766682111</t>
  </si>
  <si>
    <t>Montáž zárubní obložkových pro dveře jednokřídlové tl stěny do 170 mm</t>
  </si>
  <si>
    <t>1940598580</t>
  </si>
  <si>
    <t>25</t>
  </si>
  <si>
    <t>61182307</t>
  </si>
  <si>
    <t>zárubeň jednokřídlá obložková s laminátovým povrchem tl stěny 60-150mm rozměru 600-1100/1970, 2100mm</t>
  </si>
  <si>
    <t>-914055559</t>
  </si>
  <si>
    <t>26</t>
  </si>
  <si>
    <t>766691914</t>
  </si>
  <si>
    <t>Vyvěšení nebo zavěšení dřevěných křídel dveří pl do 2 m2</t>
  </si>
  <si>
    <t>1976386299</t>
  </si>
  <si>
    <t>27</t>
  </si>
  <si>
    <t>998766201</t>
  </si>
  <si>
    <t>Přesun hmot procentní pro kce truhlářské v objektech v do 6 m</t>
  </si>
  <si>
    <t>%</t>
  </si>
  <si>
    <t>1393939145</t>
  </si>
  <si>
    <t>781</t>
  </si>
  <si>
    <t>Dokončovací práce - obklady</t>
  </si>
  <si>
    <t>28</t>
  </si>
  <si>
    <t>781121011</t>
  </si>
  <si>
    <t>Nátěr penetrační na stěnu</t>
  </si>
  <si>
    <t>1295518106</t>
  </si>
  <si>
    <t>29</t>
  </si>
  <si>
    <t>781474115</t>
  </si>
  <si>
    <t>Montáž obkladů vnitřních keramických hladkých přes 22 do 25 ks/m2 lepených flexibilním lepidlem</t>
  </si>
  <si>
    <t>-1475412096</t>
  </si>
  <si>
    <t>59761039</t>
  </si>
  <si>
    <t>obklad keramický hladký přes 22 do 25ks/m2</t>
  </si>
  <si>
    <t>23762787</t>
  </si>
  <si>
    <t>31</t>
  </si>
  <si>
    <t>781477111</t>
  </si>
  <si>
    <t>Příplatek k montáži obkladů vnitřních keramických hladkých za plochu do 10 m2</t>
  </si>
  <si>
    <t>2004631172</t>
  </si>
  <si>
    <t>781494511</t>
  </si>
  <si>
    <t>Plastové profily ukončovací lepené flexibilním lepidlem</t>
  </si>
  <si>
    <t>m</t>
  </si>
  <si>
    <t>2127676073</t>
  </si>
  <si>
    <t>33</t>
  </si>
  <si>
    <t>781495115</t>
  </si>
  <si>
    <t>Spárování vnitřních obkladů silikonem</t>
  </si>
  <si>
    <t>-689287999</t>
  </si>
  <si>
    <t>34</t>
  </si>
  <si>
    <t>998781201</t>
  </si>
  <si>
    <t>Přesun hmot procentní pro obklady keramické v objektech v do 6 m</t>
  </si>
  <si>
    <t>-1389970451</t>
  </si>
  <si>
    <t>784</t>
  </si>
  <si>
    <t>Dokončovací práce - malby a tapety</t>
  </si>
  <si>
    <t>35</t>
  </si>
  <si>
    <t>784121001</t>
  </si>
  <si>
    <t xml:space="preserve">Oškrabání malby (štuku) v mísnostech v do 3,80 m </t>
  </si>
  <si>
    <t>-1675396828</t>
  </si>
  <si>
    <t>36</t>
  </si>
  <si>
    <t>784171101</t>
  </si>
  <si>
    <t>Zakrytí vnitřních podlah včetně pozdějšího odkrytí</t>
  </si>
  <si>
    <t>1034269659</t>
  </si>
  <si>
    <t>37</t>
  </si>
  <si>
    <t>28323156</t>
  </si>
  <si>
    <t>fólie pro malířské potřeby zakrývací tl 41µ 4x5m</t>
  </si>
  <si>
    <t>447307888</t>
  </si>
  <si>
    <t>38</t>
  </si>
  <si>
    <t>784181101</t>
  </si>
  <si>
    <t>Základní akrylátová jednonásobná bezbarvá penetrace podkladu v místnostech v do 3,80 m</t>
  </si>
  <si>
    <t>165629423</t>
  </si>
  <si>
    <t>39</t>
  </si>
  <si>
    <t>784221101</t>
  </si>
  <si>
    <t>Dvojnásobné bílé malby ze směsí za sucha dobře otěruvzdorných v místnostech do 3,80 m</t>
  </si>
  <si>
    <t>-1790793261</t>
  </si>
  <si>
    <t>20 - 1NP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</si>
  <si>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</si>
  <si>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</si>
  <si>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</si>
  <si>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771 - Podlahy z dlaždic</t>
  </si>
  <si>
    <t xml:space="preserve">    776 - Podlahy povlakové</t>
  </si>
  <si>
    <t>611311131</t>
  </si>
  <si>
    <t>Potažení vnitřních rovných stropů vápenným štukem tloušťky do 3 mm</t>
  </si>
  <si>
    <t>-856379826</t>
  </si>
  <si>
    <t>-1105282627</t>
  </si>
  <si>
    <t>-608166636</t>
  </si>
  <si>
    <t>612321121</t>
  </si>
  <si>
    <t>Vápenocementová omítka hladká jednovrstvá vnitřních stěn nanášená ručně</t>
  </si>
  <si>
    <t>-1730349451</t>
  </si>
  <si>
    <t>-1919250034</t>
  </si>
  <si>
    <t>943950532</t>
  </si>
  <si>
    <t>635211121</t>
  </si>
  <si>
    <t>Násyp pod podlahy z keramzitu</t>
  </si>
  <si>
    <t>m3</t>
  </si>
  <si>
    <t>815885813</t>
  </si>
  <si>
    <t>564307558</t>
  </si>
  <si>
    <t>-1556197473</t>
  </si>
  <si>
    <t>962031132</t>
  </si>
  <si>
    <t>Bourání příček z cihel pálených na MVC tl do 100 mm</t>
  </si>
  <si>
    <t>981804884</t>
  </si>
  <si>
    <t>965046111</t>
  </si>
  <si>
    <t>Broušení stávajících betonových podlah úběr do 3 mm</t>
  </si>
  <si>
    <t>-716125858</t>
  </si>
  <si>
    <t>965081213</t>
  </si>
  <si>
    <t>Bourání podlah z dlaždic keramických nebo xylolitových tl do 10 mm plochy přes 1 m2</t>
  </si>
  <si>
    <t>1775141964</t>
  </si>
  <si>
    <t>-712184967</t>
  </si>
  <si>
    <t>417458813</t>
  </si>
  <si>
    <t>-987235062</t>
  </si>
  <si>
    <t>978059541</t>
  </si>
  <si>
    <t>Odsekání a odebrání obkladů stěn z vnitřních obkládaček plochy přes 1 m2</t>
  </si>
  <si>
    <t>1709308434</t>
  </si>
  <si>
    <t>985421111</t>
  </si>
  <si>
    <t>Injektáž trhlin š 2 mm v cihelném zdivu tl do 300 mm aktivovanou cementovou maltou včetně vrtů</t>
  </si>
  <si>
    <t>-693840066</t>
  </si>
  <si>
    <t>985421113</t>
  </si>
  <si>
    <t>Injektáž trhlin š 2 mm v cihelném zdivu tl přes 450 do 600 mm aktivovanou cementovou maltou včetně vrtů</t>
  </si>
  <si>
    <t>-1603952145</t>
  </si>
  <si>
    <t>-1723975564</t>
  </si>
  <si>
    <t>626723733</t>
  </si>
  <si>
    <t>-1772594362</t>
  </si>
  <si>
    <t>-771482503</t>
  </si>
  <si>
    <t>292450369</t>
  </si>
  <si>
    <t>711</t>
  </si>
  <si>
    <t>Izolace proti vodě, vlhkosti a plynům</t>
  </si>
  <si>
    <t>711113117</t>
  </si>
  <si>
    <t>Izolace proti vlhkosti vodorovná za studena těsnicí stěrkou jednosložkovou na bázi cementu</t>
  </si>
  <si>
    <t>179216975</t>
  </si>
  <si>
    <t>711113127</t>
  </si>
  <si>
    <t>Izolace proti vlhkosti svislá za studena těsnicí stěrkou jednosložkovou na bázi cementu</t>
  </si>
  <si>
    <t>1122439250</t>
  </si>
  <si>
    <t>998711201</t>
  </si>
  <si>
    <t>Přesun hmot procentní pro izolace proti vodě, vlhkosti a plynům v objektech v do 6 m</t>
  </si>
  <si>
    <t>565569689</t>
  </si>
  <si>
    <t>762</t>
  </si>
  <si>
    <t>Konstrukce tesařské</t>
  </si>
  <si>
    <t>762511292</t>
  </si>
  <si>
    <t>Podlahové kce podkladové dvouvrstvé z desek OSB tl 2x12 mm broušených na pero a drážku šroubovaných</t>
  </si>
  <si>
    <t>482082692</t>
  </si>
  <si>
    <t>762521104</t>
  </si>
  <si>
    <t>Položení podlahy z hrubých prken na sraz</t>
  </si>
  <si>
    <t>-251080465</t>
  </si>
  <si>
    <t>60515111</t>
  </si>
  <si>
    <t>řezivo jehličnaté boční prkno 20-30mm</t>
  </si>
  <si>
    <t>-943851849</t>
  </si>
  <si>
    <t>762522811</t>
  </si>
  <si>
    <t>Demontáž podlah s polštáři z prken tloušťky do 32 mm</t>
  </si>
  <si>
    <t>372774886</t>
  </si>
  <si>
    <t>762526110</t>
  </si>
  <si>
    <t>Položení polštáře pod podlahy při osové vzdálenosti 65 cm</t>
  </si>
  <si>
    <t>1113562351</t>
  </si>
  <si>
    <t>60512125</t>
  </si>
  <si>
    <t>hranol stavební řezivo průřezu do 120cm2 do dl 6m</t>
  </si>
  <si>
    <t>-1545246511</t>
  </si>
  <si>
    <t>762595001</t>
  </si>
  <si>
    <t>Spojovací prostředky pro položení dřevěných podlah a zakrytí kanálů</t>
  </si>
  <si>
    <t>-1042565657</t>
  </si>
  <si>
    <t>998762201</t>
  </si>
  <si>
    <t>Přesun hmot procentní pro kce tesařské v objektech v do 6 m</t>
  </si>
  <si>
    <t>1718364952</t>
  </si>
  <si>
    <t>763</t>
  </si>
  <si>
    <t>Konstrukce suché výstavby</t>
  </si>
  <si>
    <t>763111333</t>
  </si>
  <si>
    <t>SDK příčka tl 100 mm profil CW+UW 75 desky 1xH2 12,5 s izolací EI 30 Rw do 45 dB</t>
  </si>
  <si>
    <t>-1161966118</t>
  </si>
  <si>
    <t>998763401</t>
  </si>
  <si>
    <t>Přesun hmot procentní pro sádrokartonové konstrukce v objektech v do 6 m</t>
  </si>
  <si>
    <t>1676838336</t>
  </si>
  <si>
    <t>766-66-A</t>
  </si>
  <si>
    <t>M+D dvojité zvukově izolační dveře vč.zárubně a kování - A (viz PD)</t>
  </si>
  <si>
    <t>1138227968</t>
  </si>
  <si>
    <t>-1330099899</t>
  </si>
  <si>
    <t>680242003</t>
  </si>
  <si>
    <t>61162024</t>
  </si>
  <si>
    <t>dveře jednokřídlé dřevotřískové povrch fóliový plné 600x1970-2100mm</t>
  </si>
  <si>
    <t>-1452988957</t>
  </si>
  <si>
    <t>41</t>
  </si>
  <si>
    <t>1349957522</t>
  </si>
  <si>
    <t>42</t>
  </si>
  <si>
    <t>-1637367002</t>
  </si>
  <si>
    <t>43</t>
  </si>
  <si>
    <t>179166367</t>
  </si>
  <si>
    <t>44</t>
  </si>
  <si>
    <t>-634040724</t>
  </si>
  <si>
    <t>45</t>
  </si>
  <si>
    <t>-1773810851</t>
  </si>
  <si>
    <t>46</t>
  </si>
  <si>
    <t>599746591</t>
  </si>
  <si>
    <t>771</t>
  </si>
  <si>
    <t>Podlahy z dlaždic</t>
  </si>
  <si>
    <t>47</t>
  </si>
  <si>
    <t>771111011</t>
  </si>
  <si>
    <t>Vysátí podkladu před pokládkou dlažby</t>
  </si>
  <si>
    <t>-976482138</t>
  </si>
  <si>
    <t>48</t>
  </si>
  <si>
    <t>771121011</t>
  </si>
  <si>
    <t>Nátěr penetrační na podlahu</t>
  </si>
  <si>
    <t>-2034598933</t>
  </si>
  <si>
    <t>49</t>
  </si>
  <si>
    <t>771574315</t>
  </si>
  <si>
    <t>Montáž podlah keramických hladkých lepených flexibilním rychletuhnoucím lepidlem přes 22 do 25 ks/m2</t>
  </si>
  <si>
    <t>-1159311900</t>
  </si>
  <si>
    <t>59761605</t>
  </si>
  <si>
    <t>dlažba keramická hutná hladká do interiéru přes 22 do 25ks/m2</t>
  </si>
  <si>
    <t>1656671495</t>
  </si>
  <si>
    <t>51</t>
  </si>
  <si>
    <t>771577121</t>
  </si>
  <si>
    <t>Příplatek k montáži podlah keramických lepených flexibilním rychletuhnoucím lepidlem za plochu do 5 m2</t>
  </si>
  <si>
    <t>1796373275</t>
  </si>
  <si>
    <t>52</t>
  </si>
  <si>
    <t>998771201</t>
  </si>
  <si>
    <t>Přesun hmot procentní pro podlahy z dlaždic v objektech v do 6 m</t>
  </si>
  <si>
    <t>-912174260</t>
  </si>
  <si>
    <t>776</t>
  </si>
  <si>
    <t>Podlahy povlakové</t>
  </si>
  <si>
    <t>53</t>
  </si>
  <si>
    <t>776145111</t>
  </si>
  <si>
    <t>Položení podložky pod PVC podlah</t>
  </si>
  <si>
    <t>1949761361</t>
  </si>
  <si>
    <t>54</t>
  </si>
  <si>
    <t>61155354</t>
  </si>
  <si>
    <t>podložka izolační z pěnového PE 5mm</t>
  </si>
  <si>
    <t>-1505537460</t>
  </si>
  <si>
    <t>55</t>
  </si>
  <si>
    <t>776201811</t>
  </si>
  <si>
    <t>Demontáž lepených povlakových podlah bez podložky ručně</t>
  </si>
  <si>
    <t>709694964</t>
  </si>
  <si>
    <t>56</t>
  </si>
  <si>
    <t>776221111</t>
  </si>
  <si>
    <t>Lepení pásů z PVC standardním lepidlem</t>
  </si>
  <si>
    <t>1563239931</t>
  </si>
  <si>
    <t>57</t>
  </si>
  <si>
    <t>28412245</t>
  </si>
  <si>
    <t>krytina podlahová heterogenní š 1,5m tl 2mm</t>
  </si>
  <si>
    <t>-2074736880</t>
  </si>
  <si>
    <t>58</t>
  </si>
  <si>
    <t>776410811</t>
  </si>
  <si>
    <t>Odstranění soklíků a lišt pryžových nebo plastových</t>
  </si>
  <si>
    <t>488844552</t>
  </si>
  <si>
    <t>59</t>
  </si>
  <si>
    <t>776421111</t>
  </si>
  <si>
    <t>Montáž obvodových lišt lepením</t>
  </si>
  <si>
    <t>67874009</t>
  </si>
  <si>
    <t>28411003</t>
  </si>
  <si>
    <t>lišta soklová PVC 30x30mm</t>
  </si>
  <si>
    <t>529634526</t>
  </si>
  <si>
    <t>61</t>
  </si>
  <si>
    <t>998776201</t>
  </si>
  <si>
    <t>Přesun hmot procentní pro podlahy povlakové v objektech v do 6 m</t>
  </si>
  <si>
    <t>832910527</t>
  </si>
  <si>
    <t>62</t>
  </si>
  <si>
    <t>-1594626266</t>
  </si>
  <si>
    <t>63</t>
  </si>
  <si>
    <t>-573644897</t>
  </si>
  <si>
    <t>64</t>
  </si>
  <si>
    <t>-231870504</t>
  </si>
  <si>
    <t>65</t>
  </si>
  <si>
    <t>781037855</t>
  </si>
  <si>
    <t>66</t>
  </si>
  <si>
    <t>781494111</t>
  </si>
  <si>
    <t>Plastové profily rohové lepené flexibilním lepidlem</t>
  </si>
  <si>
    <t>291267577</t>
  </si>
  <si>
    <t>67</t>
  </si>
  <si>
    <t>2131790879</t>
  </si>
  <si>
    <t>68</t>
  </si>
  <si>
    <t>23444743</t>
  </si>
  <si>
    <t>69</t>
  </si>
  <si>
    <t>-2102183297</t>
  </si>
  <si>
    <t>-999006318</t>
  </si>
  <si>
    <t>71</t>
  </si>
  <si>
    <t>-1696675351</t>
  </si>
  <si>
    <t>72</t>
  </si>
  <si>
    <t>-2135691781</t>
  </si>
  <si>
    <t>73</t>
  </si>
  <si>
    <t>1342796041</t>
  </si>
  <si>
    <t>74</t>
  </si>
  <si>
    <t>-570722596</t>
  </si>
  <si>
    <t>30 - 2NP</t>
  </si>
  <si>
    <t xml:space="preserve">    775 - Podlahy skládané</t>
  </si>
  <si>
    <t>1845164708</t>
  </si>
  <si>
    <t>-1198623889</t>
  </si>
  <si>
    <t>-1297134985</t>
  </si>
  <si>
    <t>775</t>
  </si>
  <si>
    <t>Podlahy skládané</t>
  </si>
  <si>
    <t>775411810</t>
  </si>
  <si>
    <t>Demontáž soklíků nebo lišt dřevěných přibíjených do suti</t>
  </si>
  <si>
    <t>1362300854</t>
  </si>
  <si>
    <t>-342897772</t>
  </si>
  <si>
    <t>1555348781</t>
  </si>
  <si>
    <t>40 - Podkroví</t>
  </si>
  <si>
    <t xml:space="preserve">    3 - Svislé a kompletní konstrukce</t>
  </si>
  <si>
    <t xml:space="preserve">    4 - Vodorovné konstrukce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</si>
  <si>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</si>
  <si>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</si>
  <si>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</si>
  <si>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</si>
  <si>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Svislé a kompletní konstrukce</t>
  </si>
  <si>
    <t>311235151</t>
  </si>
  <si>
    <t>Zdivo jednovrstvé z cihel broušených do P10 na tenkovrstvou maltu tl 300 mm</t>
  </si>
  <si>
    <t>521248862</t>
  </si>
  <si>
    <t>Vodorovné konstrukce</t>
  </si>
  <si>
    <t>417321515</t>
  </si>
  <si>
    <t>Ztužující pásy a věnce ze ŽB tř. C 25/30</t>
  </si>
  <si>
    <t>350810193</t>
  </si>
  <si>
    <t>417351115</t>
  </si>
  <si>
    <t>Zřízení bednění ztužujících věnců</t>
  </si>
  <si>
    <t>-1076712445</t>
  </si>
  <si>
    <t>417351116</t>
  </si>
  <si>
    <t>Odstranění bednění ztužujících věnců</t>
  </si>
  <si>
    <t>-844610404</t>
  </si>
  <si>
    <t>417361821</t>
  </si>
  <si>
    <t>Výztuž ztužujících pásů a věnců betonářskou ocelí 10 505</t>
  </si>
  <si>
    <t>-2099993090</t>
  </si>
  <si>
    <t>612321141</t>
  </si>
  <si>
    <t>Vápenocementová omítka štuková dvouvrstvá vnitřních stěn nanášená ručně</t>
  </si>
  <si>
    <t>-706649033</t>
  </si>
  <si>
    <t>-668818715</t>
  </si>
  <si>
    <t>-1384603261</t>
  </si>
  <si>
    <t>-1147007203</t>
  </si>
  <si>
    <t>1732981762</t>
  </si>
  <si>
    <t>1689426280</t>
  </si>
  <si>
    <t>1588115224</t>
  </si>
  <si>
    <t>-1604100376</t>
  </si>
  <si>
    <t>-1177096812</t>
  </si>
  <si>
    <t>998018002</t>
  </si>
  <si>
    <t>Přesun hmot ruční pro budovy v přes 6 do 12 m</t>
  </si>
  <si>
    <t>156782056</t>
  </si>
  <si>
    <t>713</t>
  </si>
  <si>
    <t>Izolace tepelné</t>
  </si>
  <si>
    <t>713111121</t>
  </si>
  <si>
    <t>Montáž izolace tepelné spodem stropů s uchycením drátem rohoží, pásů, dílců, desek</t>
  </si>
  <si>
    <t>-904737589</t>
  </si>
  <si>
    <t>63148011</t>
  </si>
  <si>
    <t>deska tepelně izolační minerální univerzální λ=0,038-0,039 tl 200mm</t>
  </si>
  <si>
    <t>-737294892</t>
  </si>
  <si>
    <t>63148104</t>
  </si>
  <si>
    <t>deska tepelně izolační minerální univerzální λ=0,038-0,039 tl 100mm</t>
  </si>
  <si>
    <t>1039303806</t>
  </si>
  <si>
    <t>713121111</t>
  </si>
  <si>
    <t>Montáž izolace tepelné podlah volně kladenými rohožemi, pásy, dílci, deskami 1 vrstva</t>
  </si>
  <si>
    <t>-1847319236</t>
  </si>
  <si>
    <t>63141432</t>
  </si>
  <si>
    <t>deska tepelně izolační minerální plovoucích podlah λ=0,033-0,035 tl 30mm</t>
  </si>
  <si>
    <t>-1981290815</t>
  </si>
  <si>
    <t>713131121</t>
  </si>
  <si>
    <t>Montáž izolace tepelné stěn přichycením dráty rohoží, pásů, dílců, desek</t>
  </si>
  <si>
    <t>-426344060</t>
  </si>
  <si>
    <t>1131871723</t>
  </si>
  <si>
    <t>713191233</t>
  </si>
  <si>
    <t>Montáž izolace tepelné stěn a slopů překrytí fólií s přelepeným spojem</t>
  </si>
  <si>
    <t>910127604</t>
  </si>
  <si>
    <t>28329030</t>
  </si>
  <si>
    <t>fólie kontaktní difuzně propustná pro doplňkovou hydroizolační vrstvu, monolitická třívrstvá PES/PP 150-160g/m2, integrovaná samolepící páska</t>
  </si>
  <si>
    <t>-795897494</t>
  </si>
  <si>
    <t>998713202</t>
  </si>
  <si>
    <t>Přesun hmot procentní pro izolace tepelné v objektech v přes 6 do 12 m</t>
  </si>
  <si>
    <t>-1590091700</t>
  </si>
  <si>
    <t>762332131</t>
  </si>
  <si>
    <t>Montáž vázaných kcí krovů pravidelných z hraněného řeziva průřezové pl do 120 cm2</t>
  </si>
  <si>
    <t>1238854930</t>
  </si>
  <si>
    <t>762332132</t>
  </si>
  <si>
    <t>Montáž vázaných kcí krovů pravidelných z hraněného řeziva průřezové pl přes 120 do 224 cm2</t>
  </si>
  <si>
    <t>510874467</t>
  </si>
  <si>
    <t>762332133</t>
  </si>
  <si>
    <t>Montáž vázaných kcí krovů pravidelných z hraněného řeziva průřezové pl přes 224 do 288 cm2</t>
  </si>
  <si>
    <t>-1755623741</t>
  </si>
  <si>
    <t>60512135</t>
  </si>
  <si>
    <t>hranol stavební řezivo průřezu do 288cm2 do dl 6m</t>
  </si>
  <si>
    <t>1887035152</t>
  </si>
  <si>
    <t>762341932</t>
  </si>
  <si>
    <t>Vyřezání části bednění střech z prken tl do 32 mm pl jednotlivě přes 1 do 4 m2</t>
  </si>
  <si>
    <t>959872263</t>
  </si>
  <si>
    <t>762395000</t>
  </si>
  <si>
    <t>Spojovací prostředky krovů, bednění, laťování, nadstřešních konstrukcí</t>
  </si>
  <si>
    <t>-416428334</t>
  </si>
  <si>
    <t>762511294</t>
  </si>
  <si>
    <t>Podlahové kce podkladové dvouvrstvé z desek OSB tl 2x15 mm broušených na pero a drážku šroubovaných</t>
  </si>
  <si>
    <t>851196437</t>
  </si>
  <si>
    <t>2132329737</t>
  </si>
  <si>
    <t>-708518311</t>
  </si>
  <si>
    <t>-112812327</t>
  </si>
  <si>
    <t>-1199425562</t>
  </si>
  <si>
    <t>-301265594</t>
  </si>
  <si>
    <t>-280477647</t>
  </si>
  <si>
    <t>998762202</t>
  </si>
  <si>
    <t>Přesun hmot procentní pro kce tesařské v objektech v přes 6 do 12 m</t>
  </si>
  <si>
    <t>471187510</t>
  </si>
  <si>
    <t>763111323</t>
  </si>
  <si>
    <t>SDK příčka tl 100 mm profil CW+UW 75 desky 1xDF 12,5 s izolací EI 45 Rw do 49 dB</t>
  </si>
  <si>
    <t>-932432121</t>
  </si>
  <si>
    <t>763111429</t>
  </si>
  <si>
    <t>SDK příčka tl 200 mm profil CW+UW 150 desky 2xDF 12,5 s izolací EI 90 Rw do 56 dB</t>
  </si>
  <si>
    <t>1200780903</t>
  </si>
  <si>
    <t>763112328</t>
  </si>
  <si>
    <t>SDK příčka mezibytová tl 255 mm zdvojený profil CW+UW 100 desky 2xDF 12,5 s dvojitou izolací EI 90 Rw do 71 dB</t>
  </si>
  <si>
    <t>-604902815</t>
  </si>
  <si>
    <t>763121441</t>
  </si>
  <si>
    <t>SDK stěna předsazená tl 65 mm profil CW+UW 50 deska 1xDF 15 s izolací EI 30</t>
  </si>
  <si>
    <t>-1215052857</t>
  </si>
  <si>
    <t>763121712</t>
  </si>
  <si>
    <t>SDK stěna předsazená zalomení</t>
  </si>
  <si>
    <t>-972234533</t>
  </si>
  <si>
    <t>763131751</t>
  </si>
  <si>
    <t>Montáž parotěsné zábrany do SDK podhledu</t>
  </si>
  <si>
    <t>-1096753039</t>
  </si>
  <si>
    <t>28329276</t>
  </si>
  <si>
    <t>fólie PE vyztužená pro parotěsnou vrstvu (reakce na oheň - třída E) 140g/m2</t>
  </si>
  <si>
    <t>1453188253</t>
  </si>
  <si>
    <t>763161522</t>
  </si>
  <si>
    <t>SDK podkroví deska 1xDF 15 TI 100 mm 15 kg/m3 EI 30 DP3 dvouvrstvá spodní kce profil CD+UD na krokvových nástavcích</t>
  </si>
  <si>
    <t>917898752</t>
  </si>
  <si>
    <t>763164718</t>
  </si>
  <si>
    <t>SDK obklad kcí uzavřeného tvaru š do 0,8 m desky 2xDF 15</t>
  </si>
  <si>
    <t>-742230228</t>
  </si>
  <si>
    <t>763182411</t>
  </si>
  <si>
    <t>SDK opláštění obvodu střešního okna hl do 0,5 m</t>
  </si>
  <si>
    <t>-1228554305</t>
  </si>
  <si>
    <t>998763201</t>
  </si>
  <si>
    <t>Přesun hmot procentní pro dřevostavby v objektech v přes 6 do 12 m</t>
  </si>
  <si>
    <t>1272282801</t>
  </si>
  <si>
    <t>764</t>
  </si>
  <si>
    <t>Konstrukce klempířské</t>
  </si>
  <si>
    <t>764001821</t>
  </si>
  <si>
    <t>Demontáž krytiny ze svitků nebo tabulí do suti</t>
  </si>
  <si>
    <t>-2106352325</t>
  </si>
  <si>
    <t>766231113</t>
  </si>
  <si>
    <t>Montáž sklápěcích půdních schodů</t>
  </si>
  <si>
    <t>-848816322</t>
  </si>
  <si>
    <t>61233166</t>
  </si>
  <si>
    <t>schody půdní skládací protipožární dřevěné, pro výšku max. 280cm, 12 schodnic El 15, 120x70cm</t>
  </si>
  <si>
    <t>308019246</t>
  </si>
  <si>
    <t>766660182</t>
  </si>
  <si>
    <t>Montáž dveřních křídel otvíravých jednokřídlových š přes 0,8 m požárních do obložkové zárubně</t>
  </si>
  <si>
    <t>-1301324343</t>
  </si>
  <si>
    <t>61165340</t>
  </si>
  <si>
    <t>dveře jednokřídlé dřevotřískové protipožární EI (EW) 30 D3 povrch lakovaný plné 900x1970-2100mm</t>
  </si>
  <si>
    <t>-778158727</t>
  </si>
  <si>
    <t>766660728</t>
  </si>
  <si>
    <t>Montáž dveřního interiérového kování - zámku</t>
  </si>
  <si>
    <t>1146257502</t>
  </si>
  <si>
    <t>54964114</t>
  </si>
  <si>
    <t>vložka cylindrická</t>
  </si>
  <si>
    <t>-1054778897</t>
  </si>
  <si>
    <t>694097542</t>
  </si>
  <si>
    <t>1685189270</t>
  </si>
  <si>
    <t>766671006</t>
  </si>
  <si>
    <t>Montáž střešního okna do krytiny ploché 78 x 160 cm</t>
  </si>
  <si>
    <t>1035057841</t>
  </si>
  <si>
    <t>61124518</t>
  </si>
  <si>
    <t>okno střešní dřevěné kyvné, izolační trojsklo 78x160cm, Uw=1,0W/m2K Al oplechování</t>
  </si>
  <si>
    <t>-790392994</t>
  </si>
  <si>
    <t>61124235</t>
  </si>
  <si>
    <t>manžeta z parotěsné fólie pro střešní okno 78x160cm</t>
  </si>
  <si>
    <t>444116039</t>
  </si>
  <si>
    <t>61124368</t>
  </si>
  <si>
    <t>roleta celostínící vnitřní 78x160cm</t>
  </si>
  <si>
    <t>840326522</t>
  </si>
  <si>
    <t>61124062</t>
  </si>
  <si>
    <t>zateplovací sada střešních oken rám 78x160cm</t>
  </si>
  <si>
    <t>sada</t>
  </si>
  <si>
    <t>2124849417</t>
  </si>
  <si>
    <t>766682212</t>
  </si>
  <si>
    <t>Montáž zárubní obložkových protipožárních pro dveře jednokřídlové tl stěny přes 170 do 350 mm</t>
  </si>
  <si>
    <t>955311315</t>
  </si>
  <si>
    <t>61182319</t>
  </si>
  <si>
    <t>zárubeň jednokřídlá obložková s laminátovým povrchem a protipožární úpravou tl stěny 160-250mm rozměru 600-1100/1970, 2100mm</t>
  </si>
  <si>
    <t>195003952</t>
  </si>
  <si>
    <t>998766202</t>
  </si>
  <si>
    <t>Přesun hmot procentní pro kce truhlářské v objektech v přes 6 do 12 m</t>
  </si>
  <si>
    <t>-876132376</t>
  </si>
  <si>
    <t>767</t>
  </si>
  <si>
    <t>Konstrukce zámečnické</t>
  </si>
  <si>
    <t>767-1</t>
  </si>
  <si>
    <t>M+D vaznice 2x U16 dl.4,3 m</t>
  </si>
  <si>
    <t>kg</t>
  </si>
  <si>
    <t>1119099039</t>
  </si>
  <si>
    <t>767-2</t>
  </si>
  <si>
    <t>M+D Zábradlí</t>
  </si>
  <si>
    <t>529703170</t>
  </si>
  <si>
    <t>767-306</t>
  </si>
  <si>
    <t>M+D prostor ohraničený drátěným pletivem, uzamykatelný - 306</t>
  </si>
  <si>
    <t>-810284997</t>
  </si>
  <si>
    <t>998767202</t>
  </si>
  <si>
    <t>Přesun hmot procentní pro zámečnické konstrukce v objektech v přes 6 do 12 m</t>
  </si>
  <si>
    <t>-1490926951</t>
  </si>
  <si>
    <t>321520479</t>
  </si>
  <si>
    <t>-201422694</t>
  </si>
  <si>
    <t>724512976</t>
  </si>
  <si>
    <t>75</t>
  </si>
  <si>
    <t>-514451002</t>
  </si>
  <si>
    <t>76</t>
  </si>
  <si>
    <t>564851269</t>
  </si>
  <si>
    <t>77</t>
  </si>
  <si>
    <t>2022539588</t>
  </si>
  <si>
    <t>78</t>
  </si>
  <si>
    <t>998776202</t>
  </si>
  <si>
    <t>Přesun hmot procentní pro podlahy povlakové v objektech v přes 6 do 12 m</t>
  </si>
  <si>
    <t>-514523495</t>
  </si>
  <si>
    <t>783</t>
  </si>
  <si>
    <t>Dokončovací práce - nátěry</t>
  </si>
  <si>
    <t>79</t>
  </si>
  <si>
    <t>783203020</t>
  </si>
  <si>
    <t>Provedení napouštěcího dvojnásobného nátěru tesařských konstrukcí nezabudovaných do konstrukce</t>
  </si>
  <si>
    <t>-1098938526</t>
  </si>
  <si>
    <t>24626703</t>
  </si>
  <si>
    <t>hmota nátěrová syntetická s obsahem biocidů napouštěcí na dřevo</t>
  </si>
  <si>
    <t>litr</t>
  </si>
  <si>
    <t>1249256864</t>
  </si>
  <si>
    <t>81</t>
  </si>
  <si>
    <t>-1379448323</t>
  </si>
  <si>
    <t>82</t>
  </si>
  <si>
    <t>-761910851</t>
  </si>
  <si>
    <t>83</t>
  </si>
  <si>
    <t>-1584200966</t>
  </si>
  <si>
    <t>84</t>
  </si>
  <si>
    <t>1074761264</t>
  </si>
  <si>
    <t>50 - Odrenážování objektu + DK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</si>
  <si>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</si>
  <si>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</si>
  <si>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</si>
  <si>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</si>
  <si>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721 - Zdravotechnika - vnitřní kanalizace</t>
  </si>
  <si>
    <t>Zemní práce</t>
  </si>
  <si>
    <t>113106123</t>
  </si>
  <si>
    <t>Rozebrání dlažeb ze zámkových dlaždic komunikací pro pěší ručně</t>
  </si>
  <si>
    <t>-560039821</t>
  </si>
  <si>
    <t>132212121</t>
  </si>
  <si>
    <t>Hloubení zapažených rýh šířky do 800 mm v soudržných horninách třídy těžitelnosti I skupiny 3 ručně</t>
  </si>
  <si>
    <t>2071848537</t>
  </si>
  <si>
    <t>132254103</t>
  </si>
  <si>
    <t>Hloubení rýh zapažených š do 800 mm v hornině třídy těžitelnosti I skupiny 3 objem do 100 m3 strojně</t>
  </si>
  <si>
    <t>-288075530</t>
  </si>
  <si>
    <t>133212811</t>
  </si>
  <si>
    <t>Hloubení nezapažených šachet v hornině třídy těžitelnosti I skupiny 3 plocha výkopu do 4 m2 ručně</t>
  </si>
  <si>
    <t>729100743</t>
  </si>
  <si>
    <t>151101101</t>
  </si>
  <si>
    <t>Zřízení příložného pažení a rozepření stěn rýh hl do 2 m</t>
  </si>
  <si>
    <t>389010032</t>
  </si>
  <si>
    <t>151101111</t>
  </si>
  <si>
    <t>Odstranění příložného pažení a rozepření stěn rýh hl do 2 m</t>
  </si>
  <si>
    <t>-194653104</t>
  </si>
  <si>
    <t>151101201</t>
  </si>
  <si>
    <t>Zřízení příložného pažení stěn výkopu hl do 4 m</t>
  </si>
  <si>
    <t>-1658573821</t>
  </si>
  <si>
    <t>151101211</t>
  </si>
  <si>
    <t>Odstranění příložného pažení stěn hl do 4 m</t>
  </si>
  <si>
    <t>-1419483456</t>
  </si>
  <si>
    <t>151101301</t>
  </si>
  <si>
    <t>Zřízení rozepření stěn při pažení příložném hl do 4 m</t>
  </si>
  <si>
    <t>330894636</t>
  </si>
  <si>
    <t>151101311</t>
  </si>
  <si>
    <t>Odstranění rozepření stěn při pažení příložném hl do 4 m</t>
  </si>
  <si>
    <t>-1464887304</t>
  </si>
  <si>
    <t>162211311</t>
  </si>
  <si>
    <t>Vodorovné přemístění výkopku z horniny třídy těžitelnosti I skupiny 1 až 3 stavebním kolečkem do 10 m</t>
  </si>
  <si>
    <t>-1544765133</t>
  </si>
  <si>
    <t>162751117</t>
  </si>
  <si>
    <t>Vodorovné přemístění přes 9 000 do 10000 m výkopku/sypaniny z horniny třídy těžitelnosti I skupiny 1 až 3</t>
  </si>
  <si>
    <t>66954857</t>
  </si>
  <si>
    <t>171201231</t>
  </si>
  <si>
    <t>Poplatek za uložení zeminy a kamení na recyklační skládce (skládkovné) kód odpadu 17 05 04</t>
  </si>
  <si>
    <t>-1973670764</t>
  </si>
  <si>
    <t>171251201</t>
  </si>
  <si>
    <t>Uložení sypaniny na skládky nebo meziskládky</t>
  </si>
  <si>
    <t>627789785</t>
  </si>
  <si>
    <t>174101101</t>
  </si>
  <si>
    <t>Zásyp jam, šachet rýh nebo kolem objektů sypaninou se zhutněním</t>
  </si>
  <si>
    <t>236210718</t>
  </si>
  <si>
    <t>58331200</t>
  </si>
  <si>
    <t>štěrkopísek netříděný</t>
  </si>
  <si>
    <t>214887088</t>
  </si>
  <si>
    <t>174111101</t>
  </si>
  <si>
    <t>Zásyp jam, šachet rýh nebo kolem objektů sypaninou se zhutněním ručně</t>
  </si>
  <si>
    <t>-1459426011</t>
  </si>
  <si>
    <t>1855425951</t>
  </si>
  <si>
    <t>175111101</t>
  </si>
  <si>
    <t>Obsypání potrubí ručně sypaninou bez prohození, uloženou do 3 m</t>
  </si>
  <si>
    <t>612384404</t>
  </si>
  <si>
    <t>1589196663</t>
  </si>
  <si>
    <t>181951112</t>
  </si>
  <si>
    <t>Úprava pláně v hornině třídy těžitelnosti I skupiny 1 až 3 se zhutněním strojně</t>
  </si>
  <si>
    <t>655710477</t>
  </si>
  <si>
    <t>Zakládání</t>
  </si>
  <si>
    <t>211531111</t>
  </si>
  <si>
    <t>Výplň odvodňovacích žeber nebo trativodů kamenivem hrubým drceným frakce 16 až 63 mm</t>
  </si>
  <si>
    <t>1441888677</t>
  </si>
  <si>
    <t>211971110</t>
  </si>
  <si>
    <t>Zřízení opláštění žeber nebo trativodů geotextilií v rýze nebo zářezu sklonu do 1:2</t>
  </si>
  <si>
    <t>1603448600</t>
  </si>
  <si>
    <t>69311068</t>
  </si>
  <si>
    <t>geotextilie netkaná separační, ochranná, filtrační, drenážní PP 300g/m2</t>
  </si>
  <si>
    <t>1475538692</t>
  </si>
  <si>
    <t>212572121</t>
  </si>
  <si>
    <t>Lože pro trativody z kameniva drobného těženého</t>
  </si>
  <si>
    <t>-1912595668</t>
  </si>
  <si>
    <t>212755214</t>
  </si>
  <si>
    <t>Trativody z drenážních trubek plastových flexibilních D 100 mm bez lože</t>
  </si>
  <si>
    <t>153012256</t>
  </si>
  <si>
    <t>451572111</t>
  </si>
  <si>
    <t>Lože pod potrubí otevřený výkop z kameniva drobného těženého</t>
  </si>
  <si>
    <t>-569374270</t>
  </si>
  <si>
    <t>Komunikace pozemní</t>
  </si>
  <si>
    <t>564231011</t>
  </si>
  <si>
    <t>Podklad nebo podsyp ze štěrkopísku ŠP plochy do 100 m2 tl 100 mm</t>
  </si>
  <si>
    <t>148136045</t>
  </si>
  <si>
    <t>564251011</t>
  </si>
  <si>
    <t>Podklad nebo podsyp ze štěrkopísku ŠP plochy do 100 m2 tl 150 mm</t>
  </si>
  <si>
    <t>1093819606</t>
  </si>
  <si>
    <t>596211110</t>
  </si>
  <si>
    <t>Kladení zámkové dlažby komunikací pro pěší ručně tl 60 mm skupiny A pl do 50 m2</t>
  </si>
  <si>
    <t>1674665131</t>
  </si>
  <si>
    <t>622321111</t>
  </si>
  <si>
    <t>Vápenocementová omítka hrubá jednovrstvá zatřená vnějších stěn nanášená ručně</t>
  </si>
  <si>
    <t>-395895346</t>
  </si>
  <si>
    <t>629995101</t>
  </si>
  <si>
    <t>Očištění vnějších ploch tlakovou vodou</t>
  </si>
  <si>
    <t>-609382892</t>
  </si>
  <si>
    <t>Trubní vedení</t>
  </si>
  <si>
    <t>894812112</t>
  </si>
  <si>
    <t>Revizní a čistící šachta z PP šachtové dno DN 315/150 pravý nebo levý přítok</t>
  </si>
  <si>
    <t>1219470622</t>
  </si>
  <si>
    <t>894812131</t>
  </si>
  <si>
    <t>Revizní a čistící šachta z PP DN 315 šachtová roura korugovaná bez hrdla světlé hloubky 1250 mm</t>
  </si>
  <si>
    <t>188301371</t>
  </si>
  <si>
    <t>894812133</t>
  </si>
  <si>
    <t>Revizní a čistící šachta z PP DN 315 šachtová roura korugovaná bez hrdla světlé hloubky 3000 mm</t>
  </si>
  <si>
    <t>872561103</t>
  </si>
  <si>
    <t>894812149</t>
  </si>
  <si>
    <t>Příplatek k rourám revizní a čistící šachty z PP DN 315 za uříznutí šachtové roury</t>
  </si>
  <si>
    <t>2050011041</t>
  </si>
  <si>
    <t>894812151</t>
  </si>
  <si>
    <t>Revizní a čistící šachta z PP DN 315 poklop betonový s betonovým konusem pro třídu zatížení B125</t>
  </si>
  <si>
    <t>-1370508060</t>
  </si>
  <si>
    <t>894812501</t>
  </si>
  <si>
    <t>Revizní a čistící šachta z PP typ DN 1000/160 šachtové dno průtočné 90°</t>
  </si>
  <si>
    <t>-2144432224</t>
  </si>
  <si>
    <t>894812523</t>
  </si>
  <si>
    <t>Revizní a čistící šachta z PP DN 1000 šachtová roura korugovaná světlé hloubky 3600 mm</t>
  </si>
  <si>
    <t>-1002010283</t>
  </si>
  <si>
    <t>894812529</t>
  </si>
  <si>
    <t>Příplatek k rourám revizní a čistící šachty z PP DN 1000 za uříznutí šachtové skruže</t>
  </si>
  <si>
    <t>-1901275496</t>
  </si>
  <si>
    <t>894812542</t>
  </si>
  <si>
    <t>Revizní a čistící šachta z PP DN 1000 poklop litinový pro třídu zatížení B125 na betonovém prstenci</t>
  </si>
  <si>
    <t>-118738393</t>
  </si>
  <si>
    <t>1097612275</t>
  </si>
  <si>
    <t>711131101</t>
  </si>
  <si>
    <t>Provedení izolace proti zemní vlhkosti pásy na sucho vodorovné AIP nebo tkaninou</t>
  </si>
  <si>
    <t>-1916671242</t>
  </si>
  <si>
    <t>69311172</t>
  </si>
  <si>
    <t>geotextilie PP s ÚV stabilizací 300g/m2</t>
  </si>
  <si>
    <t>553247824</t>
  </si>
  <si>
    <t>711132101</t>
  </si>
  <si>
    <t>Provedení izolace proti zemní vlhkosti pásy na sucho svislé AIP nebo tkaninou</t>
  </si>
  <si>
    <t>-1660960307</t>
  </si>
  <si>
    <t>-807546445</t>
  </si>
  <si>
    <t>711161217</t>
  </si>
  <si>
    <t>Izolace proti zemní vlhkosti nopovou fólií svislá, nopek v 40,0 mm, tl do 2,0 mm</t>
  </si>
  <si>
    <t>-358170578</t>
  </si>
  <si>
    <t>1859633245</t>
  </si>
  <si>
    <t>721</t>
  </si>
  <si>
    <t>Zdravotechnika - vnitřní kanalizace</t>
  </si>
  <si>
    <t>721-1</t>
  </si>
  <si>
    <t>Zaústění do stávající šachty</t>
  </si>
  <si>
    <t>-632896311</t>
  </si>
  <si>
    <t>721173315</t>
  </si>
  <si>
    <t>Potrubí kanalizační z PVC SN 4 dešťové DN 110</t>
  </si>
  <si>
    <t>-250435839</t>
  </si>
  <si>
    <t>721173316</t>
  </si>
  <si>
    <t>Potrubí kanalizační z PVC SN 4 dešťové DN 125</t>
  </si>
  <si>
    <t>1069439193</t>
  </si>
  <si>
    <t>721242106</t>
  </si>
  <si>
    <t>Lapač střešních splavenin z PP se zápachovou klapkou a lapacím košem DN 125</t>
  </si>
  <si>
    <t>2088147611</t>
  </si>
  <si>
    <t>998721201</t>
  </si>
  <si>
    <t>Přesun hmot procentní pro vnitřní kanalizace v objektech v do 6 m</t>
  </si>
  <si>
    <t>447537991</t>
  </si>
  <si>
    <t>60 - Zateplení</t>
  </si>
  <si>
    <t xml:space="preserve">    741 - Elektroinstalace - silnoproud</t>
  </si>
  <si>
    <t>622143001</t>
  </si>
  <si>
    <t>Montáž omítkových plastových nebo pozinkovaných soklových profilů</t>
  </si>
  <si>
    <t>-1155362658</t>
  </si>
  <si>
    <t>55343010</t>
  </si>
  <si>
    <t>profil soklový Pz+PVC pro vnější omítky tl 14mm</t>
  </si>
  <si>
    <t>-16354115</t>
  </si>
  <si>
    <t>622143003</t>
  </si>
  <si>
    <t>Montáž omítkových plastových nebo pozinkovaných rohových profilů s tkaninou</t>
  </si>
  <si>
    <t>1547415658</t>
  </si>
  <si>
    <t>55343025</t>
  </si>
  <si>
    <t>profil rohový Pz+PVC pro vnější omítky tl 7mm</t>
  </si>
  <si>
    <t>2088050536</t>
  </si>
  <si>
    <t>622143004</t>
  </si>
  <si>
    <t>Montáž omítkových samolepících začišťovacích profilů pro spojení s okenním rámem</t>
  </si>
  <si>
    <t>2135253934</t>
  </si>
  <si>
    <t>28342200</t>
  </si>
  <si>
    <t>profil začišťovací PVC 6mm</t>
  </si>
  <si>
    <t>-866613107</t>
  </si>
  <si>
    <t>622151021</t>
  </si>
  <si>
    <t>Penetrační akrylátový nátěr vnějších mozaikových tenkovrstvých omítek stěn</t>
  </si>
  <si>
    <t>-2003138192</t>
  </si>
  <si>
    <t>622211031</t>
  </si>
  <si>
    <t>Montáž kontaktního zateplení vnějších stěn lepením a mechanickým kotvením polystyrénových desek do betonu a zdiva tl přes 120 do 160 mm</t>
  </si>
  <si>
    <t>-2125459217</t>
  </si>
  <si>
    <t>28376021</t>
  </si>
  <si>
    <t>deska perimetrická fasádní soklová 150kPa λ=0,035 tl 160mm</t>
  </si>
  <si>
    <t>119766986</t>
  </si>
  <si>
    <t>622221131</t>
  </si>
  <si>
    <t>Montáž kontaktního zateplení vnějších stěn lepením a mechanickým kotvením desek z minerální vlny s kolmou orientací do zdiva a betonu tl přes 120 do 160 mm</t>
  </si>
  <si>
    <t>-562446231</t>
  </si>
  <si>
    <t>63151533</t>
  </si>
  <si>
    <t>deska tepelně izolační minerální kontaktních fasád kolmé vlákno λ=0,040-0,041 tl 160mm</t>
  </si>
  <si>
    <t>-1079660600</t>
  </si>
  <si>
    <t>622325102</t>
  </si>
  <si>
    <t>Oprava vnější vápenocementové hladké omítky složitosti 1 stěn v rozsahu přes 10 do 30 %</t>
  </si>
  <si>
    <t>-74893073</t>
  </si>
  <si>
    <t>622511112</t>
  </si>
  <si>
    <t>Tenkovrstvá akrylátová mozaiková střednězrnná omítka vnějších stěn</t>
  </si>
  <si>
    <t>-1725644548</t>
  </si>
  <si>
    <t>622531032</t>
  </si>
  <si>
    <t>Tenkovrstvá silikonová zrnitá omítka zrnitost 3,0 mm vnějších stěn</t>
  </si>
  <si>
    <t>1278962772</t>
  </si>
  <si>
    <t>622539999</t>
  </si>
  <si>
    <t>Příplatek za provedení původní profilace fasády</t>
  </si>
  <si>
    <t>-540337341</t>
  </si>
  <si>
    <t>629991011</t>
  </si>
  <si>
    <t>Zakrytí výplní otvorů a svislých ploch fólií přilepenou lepící páskou</t>
  </si>
  <si>
    <t>-1996044496</t>
  </si>
  <si>
    <t>1997015975</t>
  </si>
  <si>
    <t>62299-1</t>
  </si>
  <si>
    <t>M+D dekorační prvek fasády římsa</t>
  </si>
  <si>
    <t>-1389396164</t>
  </si>
  <si>
    <t>62299-2</t>
  </si>
  <si>
    <t>M+D dekorační prvek fasady - nadokekní římsa</t>
  </si>
  <si>
    <t>-24303694</t>
  </si>
  <si>
    <t>941211111</t>
  </si>
  <si>
    <t>Montáž lešení řadového rámového lehkého zatížení do 200 kg/m2 š od 0,6 do 0,9 m v do 10 m</t>
  </si>
  <si>
    <t>-1738243267</t>
  </si>
  <si>
    <t>941211211</t>
  </si>
  <si>
    <t>Příplatek k lešení řadovému rámovému lehkému š 0,9 m v přes 10 do 25 m za první a ZKD den použití</t>
  </si>
  <si>
    <t>1994154004</t>
  </si>
  <si>
    <t>941211811</t>
  </si>
  <si>
    <t>Demontáž lešení řadového rámového lehkého zatížení do 200 kg/m2 š od 0,6 do 0,9 m v do 10 m</t>
  </si>
  <si>
    <t>2059115534</t>
  </si>
  <si>
    <t>944611111</t>
  </si>
  <si>
    <t>Montáž ochranné plachty z textilie z umělých vláken</t>
  </si>
  <si>
    <t>135798559</t>
  </si>
  <si>
    <t>944611211</t>
  </si>
  <si>
    <t>Příplatek k ochranné plachtě za první a ZKD den použití</t>
  </si>
  <si>
    <t>795971953</t>
  </si>
  <si>
    <t>944611811</t>
  </si>
  <si>
    <t>Demontáž ochranné plachty z textilie z umělých vláken</t>
  </si>
  <si>
    <t>664910903</t>
  </si>
  <si>
    <t>944711111</t>
  </si>
  <si>
    <t>Montáž záchytné stříšky š do 1,5 m</t>
  </si>
  <si>
    <t>-410198414</t>
  </si>
  <si>
    <t>944711211</t>
  </si>
  <si>
    <t>Příplatek k záchytné stříšce š přes do 1,5 m za první a ZKD den použití</t>
  </si>
  <si>
    <t>-1488440657</t>
  </si>
  <si>
    <t>944711811</t>
  </si>
  <si>
    <t>Demontáž záchytné stříšky š přes do 1,5 m</t>
  </si>
  <si>
    <t>64276876</t>
  </si>
  <si>
    <t>966032921</t>
  </si>
  <si>
    <t>Odsekání říms podokenních nebo přesokenních předsazených přes 80 mm</t>
  </si>
  <si>
    <t>1507922720</t>
  </si>
  <si>
    <t>978019331</t>
  </si>
  <si>
    <t>Otlučení (osekání) vnější vápenné nebo vápenocementové omítky stupně členitosti 3 až 5 v rozsahu přes 10 do 20 %</t>
  </si>
  <si>
    <t>-831996099</t>
  </si>
  <si>
    <t>-1816083333</t>
  </si>
  <si>
    <t>1581270005</t>
  </si>
  <si>
    <t>997013869</t>
  </si>
  <si>
    <t>Poplatek za uložení stavebního odpadu na recyklační skládce (skládkovné) ze směsí betonu, cihel a keramických výrobků kód odpadu 17 01 07</t>
  </si>
  <si>
    <t>57716342</t>
  </si>
  <si>
    <t>998017002</t>
  </si>
  <si>
    <t>Přesun hmot s omezením mechanizace pro budovy v přes 6 do 12 m</t>
  </si>
  <si>
    <t>205038600</t>
  </si>
  <si>
    <t>741</t>
  </si>
  <si>
    <t>Elektroinstalace - silnoproud</t>
  </si>
  <si>
    <t>741-1</t>
  </si>
  <si>
    <t>Ochrana venkovního vedení elektrického vedení</t>
  </si>
  <si>
    <t>---</t>
  </si>
  <si>
    <t>965238584</t>
  </si>
  <si>
    <t>741-2</t>
  </si>
  <si>
    <t>Úprava zvonkového tabla</t>
  </si>
  <si>
    <t>338179185</t>
  </si>
  <si>
    <t>764002851</t>
  </si>
  <si>
    <t>Demontáž oplechování parapetů do suti</t>
  </si>
  <si>
    <t>-2024405234</t>
  </si>
  <si>
    <t>764002861</t>
  </si>
  <si>
    <t>Demontáž oplechování říms a ozdobných prvků do suti</t>
  </si>
  <si>
    <t>-2063790822</t>
  </si>
  <si>
    <t>764004801</t>
  </si>
  <si>
    <t>Demontáž podokapního žlabu do suti</t>
  </si>
  <si>
    <t>-529451112</t>
  </si>
  <si>
    <t>764004861</t>
  </si>
  <si>
    <t>Demontáž svodu do suti</t>
  </si>
  <si>
    <t>1927076249</t>
  </si>
  <si>
    <t>764246305</t>
  </si>
  <si>
    <t>Oplechování parapetů rovných mechanicky kotvené z TiZn lesklého plechu rš 400 mm</t>
  </si>
  <si>
    <t>660889319</t>
  </si>
  <si>
    <t>764248305</t>
  </si>
  <si>
    <t>Oplechování římsy rovné mechanicky kotvené z TiZn lesklého plechu rš 400 mm</t>
  </si>
  <si>
    <t>1857949658</t>
  </si>
  <si>
    <t>764501103</t>
  </si>
  <si>
    <t>Montáž žlabu podokapního půlkulatého</t>
  </si>
  <si>
    <t>1995147491</t>
  </si>
  <si>
    <t>764501108</t>
  </si>
  <si>
    <t>Montáž kotlíku oválného (trychtýřového) pro podokapní žlab</t>
  </si>
  <si>
    <t>-637181311</t>
  </si>
  <si>
    <t>764508131</t>
  </si>
  <si>
    <t>Montáž kruhového svodu</t>
  </si>
  <si>
    <t>-1478331139</t>
  </si>
  <si>
    <t>998764202</t>
  </si>
  <si>
    <t>Přesun hmot procentní pro konstrukce klempířské v objektech v přes 6 do 12 m</t>
  </si>
  <si>
    <t>1788464855</t>
  </si>
  <si>
    <t>767-1.1</t>
  </si>
  <si>
    <t>Dmtž + zpětná montáž držáků vlajek</t>
  </si>
  <si>
    <t>118128572</t>
  </si>
  <si>
    <t>767-1.2</t>
  </si>
  <si>
    <t>Dmtž a zpětná montáž cedulí (statní znak, ZUŠ)</t>
  </si>
  <si>
    <t>443853143</t>
  </si>
  <si>
    <t>767-1.3</t>
  </si>
  <si>
    <t>Provedení lemu stávajících dvířek HUP a E</t>
  </si>
  <si>
    <t>-1013354798</t>
  </si>
  <si>
    <t>1626610420</t>
  </si>
  <si>
    <t>70 - ZTI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</si>
  <si>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</si>
  <si>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</si>
  <si>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</si>
  <si>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132212131</t>
  </si>
  <si>
    <t>Hloubení nezapažených rýh šířky do 800 mm v soudržných horninách třídy těžitelnosti I skupiny 3 ručně</t>
  </si>
  <si>
    <t>-1232994722</t>
  </si>
  <si>
    <t>174111102</t>
  </si>
  <si>
    <t>Zásyp v uzavřených prostorech sypaninou se zhutněním ručně</t>
  </si>
  <si>
    <t>-1140892362</t>
  </si>
  <si>
    <t>346244361</t>
  </si>
  <si>
    <t>Zazdívka o tl 65 mm rýh, nik nebo kapes z cihel pálených</t>
  </si>
  <si>
    <t>1989339472</t>
  </si>
  <si>
    <t>612135101</t>
  </si>
  <si>
    <t>Hrubá výplň rýh ve stěnách maltou jakékoli šířky rýhy</t>
  </si>
  <si>
    <t>431684790</t>
  </si>
  <si>
    <t>631312131</t>
  </si>
  <si>
    <t>Doplnění dosavadních mazanin betonem prostým plochy do 4 m2 tloušťky přes 80 mm</t>
  </si>
  <si>
    <t>563159327</t>
  </si>
  <si>
    <t>965042131</t>
  </si>
  <si>
    <t>Bourání podkladů pod dlažby nebo mazanin betonových nebo z litého asfaltu tl do 100 mm pl do 4 m2</t>
  </si>
  <si>
    <t>1655802322</t>
  </si>
  <si>
    <t>972044251</t>
  </si>
  <si>
    <t>Vybourání otvorů ve stropech nebo klenbách z dutých tvárnic pl do 0,09 m2 tl přes 100 mm</t>
  </si>
  <si>
    <t>-1067331913</t>
  </si>
  <si>
    <t>974031132</t>
  </si>
  <si>
    <t>Vysekání rýh ve zdivu cihelném hl do 50 mm š do 70 mm</t>
  </si>
  <si>
    <t>-2062444925</t>
  </si>
  <si>
    <t>974031142</t>
  </si>
  <si>
    <t>Vysekání rýh ve zdivu cihelném hl do 70 mm š do 70 mm</t>
  </si>
  <si>
    <t>-286250147</t>
  </si>
  <si>
    <t>974031153</t>
  </si>
  <si>
    <t>Vysekání rýh ve zdivu cihelném hl do 100 mm š do 100 mm</t>
  </si>
  <si>
    <t>-990657780</t>
  </si>
  <si>
    <t>974031164</t>
  </si>
  <si>
    <t>Vysekání rýh ve zdivu cihelném hl do 150 mm š do 150 mm</t>
  </si>
  <si>
    <t>-327307256</t>
  </si>
  <si>
    <t>708960362</t>
  </si>
  <si>
    <t>499602037</t>
  </si>
  <si>
    <t>1326538904</t>
  </si>
  <si>
    <t>721173402</t>
  </si>
  <si>
    <t>Potrubí kanalizační z PVC SN 4 svodné DN 125</t>
  </si>
  <si>
    <t>241519897</t>
  </si>
  <si>
    <t>721174005</t>
  </si>
  <si>
    <t>Potrubí kanalizační z PP svodné DN 110</t>
  </si>
  <si>
    <t>-1861997804</t>
  </si>
  <si>
    <t>721174025</t>
  </si>
  <si>
    <t>Potrubí kanalizační z PP odpadní DN 110</t>
  </si>
  <si>
    <t>67901870</t>
  </si>
  <si>
    <t>721174042</t>
  </si>
  <si>
    <t>Potrubí kanalizační z PP připojovací DN 40</t>
  </si>
  <si>
    <t>174686599</t>
  </si>
  <si>
    <t>721174043</t>
  </si>
  <si>
    <t>Potrubí kanalizační z PP připojovací DN 50</t>
  </si>
  <si>
    <t>1979309718</t>
  </si>
  <si>
    <t>721174045</t>
  </si>
  <si>
    <t>Potrubí kanalizační z PP připojovací DN 110</t>
  </si>
  <si>
    <t>-1774996867</t>
  </si>
  <si>
    <t>721194104</t>
  </si>
  <si>
    <t>Vyvedení a upevnění odpadních výpustek DN 40</t>
  </si>
  <si>
    <t>-1339498634</t>
  </si>
  <si>
    <t>721194105</t>
  </si>
  <si>
    <t>Vyvedení a upevnění odpadních výpustek DN 50</t>
  </si>
  <si>
    <t>-156092158</t>
  </si>
  <si>
    <t>721194109</t>
  </si>
  <si>
    <t>Vyvedení a upevnění odpadních výpustek DN 110</t>
  </si>
  <si>
    <t>1494007045</t>
  </si>
  <si>
    <t>721290111</t>
  </si>
  <si>
    <t>Zkouška těsnosti potrubí kanalizace vodou DN do 125</t>
  </si>
  <si>
    <t>-538880450</t>
  </si>
  <si>
    <t>998721202</t>
  </si>
  <si>
    <t>Přesun hmot procentní pro vnitřní kanalizace v objektech v přes 6 do 12 m</t>
  </si>
  <si>
    <t>-867920793</t>
  </si>
  <si>
    <t>722</t>
  </si>
  <si>
    <t>Zdravotechnika - vnitřní vodovod</t>
  </si>
  <si>
    <t>722130233</t>
  </si>
  <si>
    <t>Potrubí vodovodní ocelové závitové pozinkované svařované běžné DN 25</t>
  </si>
  <si>
    <t>453789370</t>
  </si>
  <si>
    <t>722174002</t>
  </si>
  <si>
    <t>Potrubí vodovodní plastové PPR svar polyfúze PN 16 D 20x2,8 mm</t>
  </si>
  <si>
    <t>-54234364</t>
  </si>
  <si>
    <t>722174003</t>
  </si>
  <si>
    <t>Potrubí vodovodní plastové PPR svar polyfúze PN 16 D 25x3,5 mm</t>
  </si>
  <si>
    <t>-867113299</t>
  </si>
  <si>
    <t>722181212</t>
  </si>
  <si>
    <t>Ochrana vodovodního potrubí přilepenými termoizolačními trubicemi z PE tl do 6 mm DN přes 22 do 32 mm</t>
  </si>
  <si>
    <t>-839076435</t>
  </si>
  <si>
    <t>722181241</t>
  </si>
  <si>
    <t>Ochrana vodovodního potrubí přilepenými termoizolačními trubicemi z PE tl přes 13 do 20 mm DN do 22 mm</t>
  </si>
  <si>
    <t>-1984417924</t>
  </si>
  <si>
    <t>722181242</t>
  </si>
  <si>
    <t>Ochrana vodovodního potrubí přilepenými termoizolačními trubicemi z PE tl přes 13 do 20 mm DN přes 22 do 45 mm</t>
  </si>
  <si>
    <t>-1600797685</t>
  </si>
  <si>
    <t>722190401</t>
  </si>
  <si>
    <t>Vyvedení a upevnění výpustku DN do 25</t>
  </si>
  <si>
    <t>-946784770</t>
  </si>
  <si>
    <t>722221135</t>
  </si>
  <si>
    <t>Ventil výtokový G 3/4" s jedním závitem</t>
  </si>
  <si>
    <t>-615425698</t>
  </si>
  <si>
    <t>722231074</t>
  </si>
  <si>
    <t>Ventil zpětný mosazný G 1" PN 10 do 110°C se dvěma závity</t>
  </si>
  <si>
    <t>461287572</t>
  </si>
  <si>
    <t>722231203</t>
  </si>
  <si>
    <t>Ventil redukční mosazný G 1" PN 6 do 25°C s 2x vnitřním závitem bez manometru</t>
  </si>
  <si>
    <t>406346837</t>
  </si>
  <si>
    <t>722232045</t>
  </si>
  <si>
    <t>Kohout kulový přímý G 1" PN 42 do 185°C vnitřní závit</t>
  </si>
  <si>
    <t>-1179748221</t>
  </si>
  <si>
    <t>722234265</t>
  </si>
  <si>
    <t>Filtr mosazný G 1" PN 20 do 80°C s 2x vnitřním závitem</t>
  </si>
  <si>
    <t>1852834660</t>
  </si>
  <si>
    <t>722250133</t>
  </si>
  <si>
    <t>Hydrantový systém s tvarově stálou hadicí D 25 x 30 m celoplechový</t>
  </si>
  <si>
    <t>24175193</t>
  </si>
  <si>
    <t>722270102</t>
  </si>
  <si>
    <t>Sestava vodoměrová závitová G 1"</t>
  </si>
  <si>
    <t>-76115298</t>
  </si>
  <si>
    <t>722290226</t>
  </si>
  <si>
    <t>Zkouška těsnosti vodovodního potrubí závitového DN do 50</t>
  </si>
  <si>
    <t>-628401162</t>
  </si>
  <si>
    <t>722290234</t>
  </si>
  <si>
    <t>Proplach a dezinfekce vodovodního potrubí DN do 80</t>
  </si>
  <si>
    <t>-158754652</t>
  </si>
  <si>
    <t>998722202</t>
  </si>
  <si>
    <t>Přesun hmot procentní pro vnitřní vodovod v objektech v přes 6 do 12 m</t>
  </si>
  <si>
    <t>164259498</t>
  </si>
  <si>
    <t>725</t>
  </si>
  <si>
    <t>Zdravotechnika - zařizovací předměty</t>
  </si>
  <si>
    <t>725112022</t>
  </si>
  <si>
    <t>Klozet keramický závěsný na nosné stěny s hlubokým splachováním odpad vodorovný</t>
  </si>
  <si>
    <t>1811903517</t>
  </si>
  <si>
    <t>725112022-1</t>
  </si>
  <si>
    <t>1560603189</t>
  </si>
  <si>
    <t>725211602</t>
  </si>
  <si>
    <t>Umyvadlo keramické bílé šířky 550 mm bez krytu na sifon připevněné na stěnu šrouby</t>
  </si>
  <si>
    <t>-1439969405</t>
  </si>
  <si>
    <t>725211701</t>
  </si>
  <si>
    <t>Umývátko keramické bílé stěnové šířky 400 mm připevněné na stěnu šrouby</t>
  </si>
  <si>
    <t>1525374181</t>
  </si>
  <si>
    <t>725311121</t>
  </si>
  <si>
    <t>Dřez jednoduchý nerezový se zápachovou uzávěrkou s odkapávací plochou 560x480 mm a miskou</t>
  </si>
  <si>
    <t>-1573548037</t>
  </si>
  <si>
    <t>725311131</t>
  </si>
  <si>
    <t>Dřez dvojitý nerezový se zápachovou uzávěrkou nástavný 900x600 mm</t>
  </si>
  <si>
    <t>797545599</t>
  </si>
  <si>
    <t>725339111</t>
  </si>
  <si>
    <t>Montáž výlevky</t>
  </si>
  <si>
    <t>454095183</t>
  </si>
  <si>
    <t>64271101-1</t>
  </si>
  <si>
    <t>výlevka keramická bílá</t>
  </si>
  <si>
    <t>570722277</t>
  </si>
  <si>
    <t>725531101</t>
  </si>
  <si>
    <t>Elektrický ohřívač zásobníkový přepadový beztlakový 5 l / 2 kW</t>
  </si>
  <si>
    <t>2057112829</t>
  </si>
  <si>
    <t>725813111</t>
  </si>
  <si>
    <t>Ventil rohový bez připojovací trubičky nebo flexi hadičky G 1/2"</t>
  </si>
  <si>
    <t>-1712505288</t>
  </si>
  <si>
    <t>725821312</t>
  </si>
  <si>
    <t>Baterie dřezová nástěnná páková s otáčivým kulatým ústím a délkou ramínka 300 mm</t>
  </si>
  <si>
    <t>1635801301</t>
  </si>
  <si>
    <t>725821325</t>
  </si>
  <si>
    <t>Baterie dřezová stojánková páková s otáčivým kulatým ústím a délkou ramínka 220 mm</t>
  </si>
  <si>
    <t>418374183</t>
  </si>
  <si>
    <t>725822611</t>
  </si>
  <si>
    <t>Baterie umyvadlová stojánková páková bez výpusti</t>
  </si>
  <si>
    <t>2100907034</t>
  </si>
  <si>
    <t>998725202</t>
  </si>
  <si>
    <t>Přesun hmot procentní pro zařizovací předměty v objektech v přes 6 do 12 m</t>
  </si>
  <si>
    <t>238511192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</si>
  <si>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</si>
  <si>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</si>
  <si>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</si>
  <si>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</si>
  <si>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-591062538</t>
  </si>
  <si>
    <t>998726212</t>
  </si>
  <si>
    <t>Přesun hmot procentní pro instalační prefabrikáty v objektech v přes 6 do 12 m</t>
  </si>
  <si>
    <t>-643473179</t>
  </si>
  <si>
    <t>80 - ÚT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</si>
  <si>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</si>
  <si>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</si>
  <si>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</si>
  <si>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</si>
  <si>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</si>
  <si>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-1332306994</t>
  </si>
  <si>
    <t>63154003</t>
  </si>
  <si>
    <t>pouzdro izolační potrubní z minerální vlny s Al fólií max. 250/100°C 18/20mm</t>
  </si>
  <si>
    <t>696997109</t>
  </si>
  <si>
    <t>63154002</t>
  </si>
  <si>
    <t>pouzdro izolační potrubní z minerální vlny s Al fólií max. 250/100°C 15/20mm</t>
  </si>
  <si>
    <t>-148031929</t>
  </si>
  <si>
    <t>-1376182116</t>
  </si>
  <si>
    <t>733</t>
  </si>
  <si>
    <t>Ústřední vytápění - rozvodné potrubí</t>
  </si>
  <si>
    <t>733223102</t>
  </si>
  <si>
    <t>Potrubí měděné tvrdé spojované měkkým pájením D 15x1 mm</t>
  </si>
  <si>
    <t>1893385297</t>
  </si>
  <si>
    <t>733-1</t>
  </si>
  <si>
    <t>Napojení na stávající rozvod ÚT</t>
  </si>
  <si>
    <t>-1760928876</t>
  </si>
  <si>
    <t>733223103</t>
  </si>
  <si>
    <t>Potrubí měděné tvrdé spojované měkkým pájením D 18x1 mm</t>
  </si>
  <si>
    <t>1474807853</t>
  </si>
  <si>
    <t>733291101</t>
  </si>
  <si>
    <t>Zkouška těsnosti potrubí měděné D do 35x1,5</t>
  </si>
  <si>
    <t>-340680046</t>
  </si>
  <si>
    <t>998733202</t>
  </si>
  <si>
    <t>Přesun hmot procentní pro rozvody potrubí v objektech v přes 6 do 12 m</t>
  </si>
  <si>
    <t>-1463365735</t>
  </si>
  <si>
    <t>734</t>
  </si>
  <si>
    <t>Ústřední vytápění - armatury</t>
  </si>
  <si>
    <t>734221686</t>
  </si>
  <si>
    <t>Termostatická hlavice vosková PN 10 do 110°C otopných těles VK</t>
  </si>
  <si>
    <t>1531332467</t>
  </si>
  <si>
    <t>734261402</t>
  </si>
  <si>
    <t>Armatura připojovací rohová G 1/2x18 PN 10 do 110°C radiátorů typu VK</t>
  </si>
  <si>
    <t>1791420433</t>
  </si>
  <si>
    <t>998734202</t>
  </si>
  <si>
    <t>Přesun hmot procentní pro armatury v objektech v přes 6 do 12 m</t>
  </si>
  <si>
    <t>-1439221929</t>
  </si>
  <si>
    <t>735</t>
  </si>
  <si>
    <t>Ústřední vytápění - otopná tělesa</t>
  </si>
  <si>
    <t>735152572</t>
  </si>
  <si>
    <t>Otopné těleso panelové VK dvoudeskové 2 přídavné přestupní plochy výška/délka 600/500 mm výkon 840 W</t>
  </si>
  <si>
    <t>1504385524</t>
  </si>
  <si>
    <t>735152575</t>
  </si>
  <si>
    <t>Otopné těleso panelové VK dvoudeskové 2 přídavné přestupní plochy výška/délka 600/800 mm výkon 1343 W</t>
  </si>
  <si>
    <t>-305089823</t>
  </si>
  <si>
    <t>998735202</t>
  </si>
  <si>
    <t>Přesun hmot procentní pro otopná tělesa v objektech v přes 6 do 12 m</t>
  </si>
  <si>
    <t>-1648947545</t>
  </si>
  <si>
    <t>999-UT-1</t>
  </si>
  <si>
    <t>Stavební výpomoce</t>
  </si>
  <si>
    <t>-1999885985</t>
  </si>
  <si>
    <t>90 - Elektroinstalace</t>
  </si>
  <si>
    <t>741-1.1</t>
  </si>
  <si>
    <t>Montáž elektroinstalace</t>
  </si>
  <si>
    <t>148509406</t>
  </si>
  <si>
    <t>A</t>
  </si>
  <si>
    <t>svítidlo zářivkové 22 W - A</t>
  </si>
  <si>
    <t>634182344</t>
  </si>
  <si>
    <t>B</t>
  </si>
  <si>
    <t>svítidlo zářivkové 29 W - B</t>
  </si>
  <si>
    <t>-1987114317</t>
  </si>
  <si>
    <t>C</t>
  </si>
  <si>
    <t>svítidlo stropní 21 W - C</t>
  </si>
  <si>
    <t>1508554761</t>
  </si>
  <si>
    <t>341-1</t>
  </si>
  <si>
    <t>čidlo stropní přítomnostní se stmíváním</t>
  </si>
  <si>
    <t>1001399608</t>
  </si>
  <si>
    <t>341-2</t>
  </si>
  <si>
    <t>bezdrátový ovladač přijímač</t>
  </si>
  <si>
    <t>661033128</t>
  </si>
  <si>
    <t>341-3</t>
  </si>
  <si>
    <t>spínač bezdrátový vysílač</t>
  </si>
  <si>
    <t>-701293284</t>
  </si>
  <si>
    <t>341-4</t>
  </si>
  <si>
    <t>požární nouzové tlačítko</t>
  </si>
  <si>
    <t>-607799930</t>
  </si>
  <si>
    <t>341-5</t>
  </si>
  <si>
    <t>vypínač</t>
  </si>
  <si>
    <t>-1037026414</t>
  </si>
  <si>
    <t>341-6</t>
  </si>
  <si>
    <t>zásuvka jednoduchá</t>
  </si>
  <si>
    <t>2024634029</t>
  </si>
  <si>
    <t>341-7</t>
  </si>
  <si>
    <t>zásuvka dvojitá</t>
  </si>
  <si>
    <t>-1994729091</t>
  </si>
  <si>
    <t>341-8</t>
  </si>
  <si>
    <t>vývod 3F</t>
  </si>
  <si>
    <t>117215540</t>
  </si>
  <si>
    <t>341-9</t>
  </si>
  <si>
    <t>rozvodnice</t>
  </si>
  <si>
    <t>-518738727</t>
  </si>
  <si>
    <t>341-10</t>
  </si>
  <si>
    <t>kabel CYKY 3x1,5</t>
  </si>
  <si>
    <t>-1139012821</t>
  </si>
  <si>
    <t>341-11</t>
  </si>
  <si>
    <t>kabel CYKY 3x2,5</t>
  </si>
  <si>
    <t>1292554190</t>
  </si>
  <si>
    <t>341-12</t>
  </si>
  <si>
    <t>kabel CYKY 5x2,5</t>
  </si>
  <si>
    <t>341623664</t>
  </si>
  <si>
    <t>341-13</t>
  </si>
  <si>
    <t>krabice KP 68</t>
  </si>
  <si>
    <t>-346686963</t>
  </si>
  <si>
    <t>341-14</t>
  </si>
  <si>
    <t>krabice KR 68</t>
  </si>
  <si>
    <t>-1380920767</t>
  </si>
  <si>
    <t>341-15</t>
  </si>
  <si>
    <t>pomocný a spojovací materiál</t>
  </si>
  <si>
    <t>536698594</t>
  </si>
  <si>
    <t>741-2.1</t>
  </si>
  <si>
    <t>stavební výpomoce</t>
  </si>
  <si>
    <t>-1856276006</t>
  </si>
  <si>
    <t>741-3</t>
  </si>
  <si>
    <t>revize elektro</t>
  </si>
  <si>
    <t>753926931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</si>
</sst>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abSelected="1" topLeftCell="A52" workbookViewId="0">
      <selection activeCell="BG97" sqref="BG97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>
      <c r="AR2" s="197" t="s">
        <v>6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S2" s="14" t="s">
        <v>7</v>
      </c>
      <c r="BT2" s="14" t="s">
        <v>8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" customHeight="1">
      <c r="B4" s="17"/>
      <c r="D4" s="18" t="s">
        <v>10</v>
      </c>
      <c r="AR4" s="17"/>
      <c r="AS4" s="19" t="s">
        <v>11</v>
      </c>
      <c r="BG4" s="20" t="s">
        <v>12</v>
      </c>
      <c r="BS4" s="14" t="s">
        <v>13</v>
      </c>
    </row>
    <row r="5" spans="1:74" s="1" customFormat="1" ht="12" customHeight="1">
      <c r="B5" s="17"/>
      <c r="D5" s="21" t="s">
        <v>14</v>
      </c>
      <c r="K5" s="181" t="s">
        <v>15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7"/>
      <c r="BG5" s="178" t="s">
        <v>16</v>
      </c>
      <c r="BS5" s="14" t="s">
        <v>7</v>
      </c>
    </row>
    <row r="6" spans="1:74" s="1" customFormat="1" ht="36.9" customHeight="1">
      <c r="B6" s="17"/>
      <c r="D6" s="23" t="s">
        <v>17</v>
      </c>
      <c r="K6" s="183" t="s">
        <v>18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7"/>
      <c r="BG6" s="179"/>
      <c r="BS6" s="14" t="s">
        <v>7</v>
      </c>
    </row>
    <row r="7" spans="1:74" s="1" customFormat="1" ht="12" customHeight="1">
      <c r="B7" s="17"/>
      <c r="D7" s="24" t="s">
        <v>19</v>
      </c>
      <c r="K7" s="22" t="s">
        <v>1</v>
      </c>
      <c r="AK7" s="24" t="s">
        <v>20</v>
      </c>
      <c r="AN7" s="22" t="s">
        <v>1</v>
      </c>
      <c r="AR7" s="17"/>
      <c r="BG7" s="179"/>
      <c r="BS7" s="14" t="s">
        <v>7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G8" s="179"/>
      <c r="BS8" s="14" t="s">
        <v>7</v>
      </c>
    </row>
    <row r="9" spans="1:74" s="1" customFormat="1" ht="14.4" customHeight="1">
      <c r="B9" s="17"/>
      <c r="AR9" s="17"/>
      <c r="BG9" s="179"/>
      <c r="BS9" s="14" t="s">
        <v>7</v>
      </c>
    </row>
    <row r="10" spans="1:74" s="1" customFormat="1" ht="12" customHeight="1">
      <c r="B10" s="17"/>
      <c r="D10" s="24" t="s">
        <v>25</v>
      </c>
      <c r="AK10" s="24" t="s">
        <v>26</v>
      </c>
      <c r="AN10" s="22" t="s">
        <v>1</v>
      </c>
      <c r="AR10" s="17"/>
      <c r="BG10" s="179"/>
      <c r="BS10" s="14" t="s">
        <v>7</v>
      </c>
    </row>
    <row r="11" spans="1:74" s="1" customFormat="1" ht="18.45" customHeight="1">
      <c r="B11" s="17"/>
      <c r="E11" s="22" t="s">
        <v>27</v>
      </c>
      <c r="AK11" s="24" t="s">
        <v>28</v>
      </c>
      <c r="AN11" s="22" t="s">
        <v>1</v>
      </c>
      <c r="AR11" s="17"/>
      <c r="BG11" s="179"/>
      <c r="BS11" s="14" t="s">
        <v>7</v>
      </c>
    </row>
    <row r="12" spans="1:74" s="1" customFormat="1" ht="6.9" customHeight="1">
      <c r="B12" s="17"/>
      <c r="AR12" s="17"/>
      <c r="BG12" s="179"/>
      <c r="BS12" s="14" t="s">
        <v>7</v>
      </c>
    </row>
    <row r="13" spans="1:74" s="1" customFormat="1" ht="12" customHeight="1">
      <c r="B13" s="17"/>
      <c r="D13" s="24" t="s">
        <v>29</v>
      </c>
      <c r="AK13" s="24" t="s">
        <v>26</v>
      </c>
      <c r="AN13" s="26" t="s">
        <v>30</v>
      </c>
      <c r="AR13" s="17"/>
      <c r="BG13" s="179"/>
      <c r="BS13" s="14" t="s">
        <v>7</v>
      </c>
    </row>
    <row r="14" spans="1:74" ht="13.2">
      <c r="B14" s="17"/>
      <c r="E14" s="184" t="s">
        <v>30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4" t="s">
        <v>28</v>
      </c>
      <c r="AN14" s="26" t="s">
        <v>30</v>
      </c>
      <c r="AR14" s="17"/>
      <c r="BG14" s="179"/>
      <c r="BS14" s="14" t="s">
        <v>7</v>
      </c>
    </row>
    <row r="15" spans="1:74" s="1" customFormat="1" ht="6.9" customHeight="1">
      <c r="B15" s="17"/>
      <c r="AR15" s="17"/>
      <c r="BG15" s="179"/>
      <c r="BS15" s="14" t="s">
        <v>3</v>
      </c>
    </row>
    <row r="16" spans="1:74" s="1" customFormat="1" ht="12" customHeight="1">
      <c r="B16" s="17"/>
      <c r="D16" s="24" t="s">
        <v>31</v>
      </c>
      <c r="AK16" s="24" t="s">
        <v>26</v>
      </c>
      <c r="AN16" s="22" t="s">
        <v>1</v>
      </c>
      <c r="AR16" s="17"/>
      <c r="BG16" s="179"/>
      <c r="BS16" s="14" t="s">
        <v>3</v>
      </c>
    </row>
    <row r="17" spans="1:71" s="1" customFormat="1" ht="18.45" customHeight="1">
      <c r="B17" s="17"/>
      <c r="E17" s="22" t="s">
        <v>32</v>
      </c>
      <c r="AK17" s="24" t="s">
        <v>28</v>
      </c>
      <c r="AN17" s="22" t="s">
        <v>1</v>
      </c>
      <c r="AR17" s="17"/>
      <c r="BG17" s="179"/>
      <c r="BS17" s="14" t="s">
        <v>4</v>
      </c>
    </row>
    <row r="18" spans="1:71" s="1" customFormat="1" ht="6.9" customHeight="1">
      <c r="B18" s="17"/>
      <c r="AR18" s="17"/>
      <c r="BG18" s="179"/>
      <c r="BS18" s="14" t="s">
        <v>7</v>
      </c>
    </row>
    <row r="19" spans="1:71" s="1" customFormat="1" ht="12" customHeight="1">
      <c r="B19" s="17"/>
      <c r="D19" s="24" t="s">
        <v>33</v>
      </c>
      <c r="AK19" s="24" t="s">
        <v>26</v>
      </c>
      <c r="AN19" s="22" t="s">
        <v>1</v>
      </c>
      <c r="AR19" s="17"/>
      <c r="BG19" s="179"/>
      <c r="BS19" s="14" t="s">
        <v>7</v>
      </c>
    </row>
    <row r="20" spans="1:71" s="1" customFormat="1" ht="18.45" customHeight="1">
      <c r="B20" s="17"/>
      <c r="E20" s="22" t="s">
        <v>34</v>
      </c>
      <c r="AK20" s="24" t="s">
        <v>28</v>
      </c>
      <c r="AN20" s="22" t="s">
        <v>1</v>
      </c>
      <c r="AR20" s="17"/>
      <c r="BG20" s="179"/>
      <c r="BS20" s="14" t="s">
        <v>4</v>
      </c>
    </row>
    <row r="21" spans="1:71" s="1" customFormat="1" ht="6.9" customHeight="1">
      <c r="B21" s="17"/>
      <c r="AR21" s="17"/>
      <c r="BG21" s="179"/>
    </row>
    <row r="22" spans="1:71" s="1" customFormat="1" ht="12" customHeight="1">
      <c r="B22" s="17"/>
      <c r="D22" s="24" t="s">
        <v>35</v>
      </c>
      <c r="AR22" s="17"/>
      <c r="BG22" s="179"/>
    </row>
    <row r="23" spans="1:71" s="1" customFormat="1" ht="16.5" customHeight="1">
      <c r="B23" s="17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7"/>
      <c r="BG23" s="179"/>
    </row>
    <row r="24" spans="1:71" s="1" customFormat="1" ht="6.9" customHeight="1">
      <c r="B24" s="17"/>
      <c r="AR24" s="17"/>
      <c r="BG24" s="179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G25" s="179"/>
    </row>
    <row r="26" spans="1:71" s="2" customFormat="1" ht="25.95" customHeight="1">
      <c r="A26" s="29"/>
      <c r="B26" s="30"/>
      <c r="C26" s="29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ROUND(AG94,2)</f>
        <v>0</v>
      </c>
      <c r="AL26" s="188"/>
      <c r="AM26" s="188"/>
      <c r="AN26" s="188"/>
      <c r="AO26" s="188"/>
      <c r="AP26" s="29"/>
      <c r="AQ26" s="29"/>
      <c r="AR26" s="30"/>
      <c r="BG26" s="179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G27" s="179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9" t="s">
        <v>37</v>
      </c>
      <c r="M28" s="189"/>
      <c r="N28" s="189"/>
      <c r="O28" s="189"/>
      <c r="P28" s="189"/>
      <c r="Q28" s="29"/>
      <c r="R28" s="29"/>
      <c r="S28" s="29"/>
      <c r="T28" s="29"/>
      <c r="U28" s="29"/>
      <c r="V28" s="29"/>
      <c r="W28" s="189" t="s">
        <v>38</v>
      </c>
      <c r="X28" s="189"/>
      <c r="Y28" s="189"/>
      <c r="Z28" s="189"/>
      <c r="AA28" s="189"/>
      <c r="AB28" s="189"/>
      <c r="AC28" s="189"/>
      <c r="AD28" s="189"/>
      <c r="AE28" s="189"/>
      <c r="AF28" s="29"/>
      <c r="AG28" s="29"/>
      <c r="AH28" s="29"/>
      <c r="AI28" s="29"/>
      <c r="AJ28" s="29"/>
      <c r="AK28" s="189" t="s">
        <v>39</v>
      </c>
      <c r="AL28" s="189"/>
      <c r="AM28" s="189"/>
      <c r="AN28" s="189"/>
      <c r="AO28" s="189"/>
      <c r="AP28" s="29"/>
      <c r="AQ28" s="29"/>
      <c r="AR28" s="30"/>
      <c r="BG28" s="179"/>
    </row>
    <row r="29" spans="1:71" s="3" customFormat="1" ht="14.4" customHeight="1">
      <c r="B29" s="34"/>
      <c r="D29" s="24" t="s">
        <v>40</v>
      </c>
      <c r="F29" s="24" t="s">
        <v>41</v>
      </c>
      <c r="L29" s="192">
        <v>0.21</v>
      </c>
      <c r="M29" s="191"/>
      <c r="N29" s="191"/>
      <c r="O29" s="191"/>
      <c r="P29" s="191"/>
      <c r="W29" s="190">
        <f>ROUND(BB94,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ROUND(AX94, 2)</f>
        <v>0</v>
      </c>
      <c r="AL29" s="191"/>
      <c r="AM29" s="191"/>
      <c r="AN29" s="191"/>
      <c r="AO29" s="191"/>
      <c r="AR29" s="34"/>
      <c r="BG29" s="180"/>
    </row>
    <row r="30" spans="1:71" s="3" customFormat="1" ht="14.4" customHeight="1">
      <c r="B30" s="34"/>
      <c r="F30" s="24" t="s">
        <v>42</v>
      </c>
      <c r="L30" s="192">
        <v>0.15</v>
      </c>
      <c r="M30" s="191"/>
      <c r="N30" s="191"/>
      <c r="O30" s="191"/>
      <c r="P30" s="191"/>
      <c r="W30" s="190">
        <f>ROUND(BC94,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ROUND(AY94, 2)</f>
        <v>0</v>
      </c>
      <c r="AL30" s="191"/>
      <c r="AM30" s="191"/>
      <c r="AN30" s="191"/>
      <c r="AO30" s="191"/>
      <c r="AR30" s="34"/>
      <c r="BG30" s="180"/>
    </row>
    <row r="31" spans="1:71" s="3" customFormat="1" ht="14.4" hidden="1" customHeight="1">
      <c r="B31" s="34"/>
      <c r="F31" s="24" t="s">
        <v>43</v>
      </c>
      <c r="L31" s="192">
        <v>0.21</v>
      </c>
      <c r="M31" s="191"/>
      <c r="N31" s="191"/>
      <c r="O31" s="191"/>
      <c r="P31" s="191"/>
      <c r="W31" s="190">
        <f>ROUND(BD94,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G31" s="180"/>
    </row>
    <row r="32" spans="1:71" s="3" customFormat="1" ht="14.4" hidden="1" customHeight="1">
      <c r="B32" s="34"/>
      <c r="F32" s="24" t="s">
        <v>44</v>
      </c>
      <c r="L32" s="192">
        <v>0.15</v>
      </c>
      <c r="M32" s="191"/>
      <c r="N32" s="191"/>
      <c r="O32" s="191"/>
      <c r="P32" s="191"/>
      <c r="W32" s="190">
        <f>ROUND(BE94,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G32" s="180"/>
    </row>
    <row r="33" spans="1:59" s="3" customFormat="1" ht="14.4" hidden="1" customHeight="1">
      <c r="B33" s="34"/>
      <c r="F33" s="24" t="s">
        <v>45</v>
      </c>
      <c r="L33" s="192">
        <v>0</v>
      </c>
      <c r="M33" s="191"/>
      <c r="N33" s="191"/>
      <c r="O33" s="191"/>
      <c r="P33" s="191"/>
      <c r="W33" s="190">
        <f>ROUND(BF94,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  <c r="BG33" s="180"/>
    </row>
    <row r="34" spans="1:59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G34" s="179"/>
    </row>
    <row r="35" spans="1:59" s="2" customFormat="1" ht="25.95" customHeight="1">
      <c r="A35" s="29"/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196" t="s">
        <v>48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3">
        <f>SUM(AK26:AK33)</f>
        <v>0</v>
      </c>
      <c r="AL35" s="194"/>
      <c r="AM35" s="194"/>
      <c r="AN35" s="194"/>
      <c r="AO35" s="195"/>
      <c r="AP35" s="35"/>
      <c r="AQ35" s="35"/>
      <c r="AR35" s="30"/>
      <c r="BG35" s="29"/>
    </row>
    <row r="36" spans="1:59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G36" s="29"/>
    </row>
    <row r="37" spans="1:59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G37" s="29"/>
    </row>
    <row r="38" spans="1:59" s="1" customFormat="1" ht="14.4" customHeight="1">
      <c r="B38" s="17"/>
      <c r="AR38" s="17"/>
    </row>
    <row r="39" spans="1:59" s="1" customFormat="1" ht="14.4" customHeight="1">
      <c r="B39" s="17"/>
      <c r="AR39" s="17"/>
    </row>
    <row r="40" spans="1:59" s="1" customFormat="1" ht="14.4" customHeight="1">
      <c r="B40" s="17"/>
      <c r="AR40" s="17"/>
    </row>
    <row r="41" spans="1:59" s="1" customFormat="1" ht="14.4" customHeight="1">
      <c r="B41" s="17"/>
      <c r="AR41" s="17"/>
    </row>
    <row r="42" spans="1:59" s="1" customFormat="1" ht="14.4" customHeight="1">
      <c r="B42" s="17"/>
      <c r="AR42" s="17"/>
    </row>
    <row r="43" spans="1:59" s="1" customFormat="1" ht="14.4" customHeight="1">
      <c r="B43" s="17"/>
      <c r="AR43" s="17"/>
    </row>
    <row r="44" spans="1:59" s="1" customFormat="1" ht="14.4" customHeight="1">
      <c r="B44" s="17"/>
      <c r="AR44" s="17"/>
    </row>
    <row r="45" spans="1:59" s="1" customFormat="1" ht="14.4" customHeight="1">
      <c r="B45" s="17"/>
      <c r="AR45" s="17"/>
    </row>
    <row r="46" spans="1:59" s="1" customFormat="1" ht="14.4" customHeight="1">
      <c r="B46" s="17"/>
      <c r="AR46" s="17"/>
    </row>
    <row r="47" spans="1:59" s="1" customFormat="1" ht="14.4" customHeight="1">
      <c r="B47" s="17"/>
      <c r="AR47" s="17"/>
    </row>
    <row r="48" spans="1:59" s="1" customFormat="1" ht="14.4" customHeight="1">
      <c r="B48" s="17"/>
      <c r="AR48" s="17"/>
    </row>
    <row r="49" spans="1:59" s="2" customFormat="1" ht="14.4" customHeight="1">
      <c r="B49" s="39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9"/>
    </row>
    <row r="50" spans="1:59" ht="10.199999999999999">
      <c r="B50" s="17"/>
      <c r="AR50" s="17"/>
    </row>
    <row r="51" spans="1:59" ht="10.199999999999999">
      <c r="B51" s="17"/>
      <c r="AR51" s="17"/>
    </row>
    <row r="52" spans="1:59" ht="10.199999999999999">
      <c r="B52" s="17"/>
      <c r="AR52" s="17"/>
    </row>
    <row r="53" spans="1:59" ht="10.199999999999999">
      <c r="B53" s="17"/>
      <c r="AR53" s="17"/>
    </row>
    <row r="54" spans="1:59" ht="10.199999999999999">
      <c r="B54" s="17"/>
      <c r="AR54" s="17"/>
    </row>
    <row r="55" spans="1:59" ht="10.199999999999999">
      <c r="B55" s="17"/>
      <c r="AR55" s="17"/>
    </row>
    <row r="56" spans="1:59" ht="10.199999999999999">
      <c r="B56" s="17"/>
      <c r="AR56" s="17"/>
    </row>
    <row r="57" spans="1:59" ht="10.199999999999999">
      <c r="B57" s="17"/>
      <c r="AR57" s="17"/>
    </row>
    <row r="58" spans="1:59" ht="10.199999999999999">
      <c r="B58" s="17"/>
      <c r="AR58" s="17"/>
    </row>
    <row r="59" spans="1:59" ht="10.199999999999999">
      <c r="B59" s="17"/>
      <c r="AR59" s="17"/>
    </row>
    <row r="60" spans="1:59" s="2" customFormat="1" ht="13.2">
      <c r="A60" s="29"/>
      <c r="B60" s="30"/>
      <c r="C60" s="29"/>
      <c r="D60" s="42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51</v>
      </c>
      <c r="AI60" s="32"/>
      <c r="AJ60" s="32"/>
      <c r="AK60" s="32"/>
      <c r="AL60" s="32"/>
      <c r="AM60" s="42" t="s">
        <v>52</v>
      </c>
      <c r="AN60" s="32"/>
      <c r="AO60" s="32"/>
      <c r="AP60" s="29"/>
      <c r="AQ60" s="29"/>
      <c r="AR60" s="30"/>
      <c r="BG60" s="29"/>
    </row>
    <row r="61" spans="1:59" ht="10.199999999999999">
      <c r="B61" s="17"/>
      <c r="AR61" s="17"/>
    </row>
    <row r="62" spans="1:59" ht="10.199999999999999">
      <c r="B62" s="17"/>
      <c r="AR62" s="17"/>
    </row>
    <row r="63" spans="1:59" ht="10.199999999999999">
      <c r="B63" s="17"/>
      <c r="AR63" s="17"/>
    </row>
    <row r="64" spans="1:59" s="2" customFormat="1" ht="13.2">
      <c r="A64" s="29"/>
      <c r="B64" s="30"/>
      <c r="C64" s="29"/>
      <c r="D64" s="40" t="s">
        <v>53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54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G64" s="29"/>
    </row>
    <row r="65" spans="1:59" ht="10.199999999999999">
      <c r="B65" s="17"/>
      <c r="AR65" s="17"/>
    </row>
    <row r="66" spans="1:59" ht="10.199999999999999">
      <c r="B66" s="17"/>
      <c r="AR66" s="17"/>
    </row>
    <row r="67" spans="1:59" ht="10.199999999999999">
      <c r="B67" s="17"/>
      <c r="AR67" s="17"/>
    </row>
    <row r="68" spans="1:59" ht="10.199999999999999">
      <c r="B68" s="17"/>
      <c r="AR68" s="17"/>
    </row>
    <row r="69" spans="1:59" ht="10.199999999999999">
      <c r="B69" s="17"/>
      <c r="AR69" s="17"/>
    </row>
    <row r="70" spans="1:59" ht="10.199999999999999">
      <c r="B70" s="17"/>
      <c r="AR70" s="17"/>
    </row>
    <row r="71" spans="1:59" ht="10.199999999999999">
      <c r="B71" s="17"/>
      <c r="AR71" s="17"/>
    </row>
    <row r="72" spans="1:59" ht="10.199999999999999">
      <c r="B72" s="17"/>
      <c r="AR72" s="17"/>
    </row>
    <row r="73" spans="1:59" ht="10.199999999999999">
      <c r="B73" s="17"/>
      <c r="AR73" s="17"/>
    </row>
    <row r="74" spans="1:59" ht="10.199999999999999">
      <c r="B74" s="17"/>
      <c r="AR74" s="17"/>
    </row>
    <row r="75" spans="1:59" s="2" customFormat="1" ht="13.2">
      <c r="A75" s="29"/>
      <c r="B75" s="30"/>
      <c r="C75" s="29"/>
      <c r="D75" s="42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51</v>
      </c>
      <c r="AI75" s="32"/>
      <c r="AJ75" s="32"/>
      <c r="AK75" s="32"/>
      <c r="AL75" s="32"/>
      <c r="AM75" s="42" t="s">
        <v>52</v>
      </c>
      <c r="AN75" s="32"/>
      <c r="AO75" s="32"/>
      <c r="AP75" s="29"/>
      <c r="AQ75" s="29"/>
      <c r="AR75" s="30"/>
      <c r="BG75" s="29"/>
    </row>
    <row r="76" spans="1:59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G76" s="29"/>
    </row>
    <row r="77" spans="1:59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G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G81" s="29"/>
    </row>
    <row r="82" spans="1:91" s="2" customFormat="1" ht="24.9" customHeight="1">
      <c r="A82" s="29"/>
      <c r="B82" s="30"/>
      <c r="C82" s="18" t="s">
        <v>55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G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G83" s="29"/>
    </row>
    <row r="84" spans="1:91" s="4" customFormat="1" ht="12" customHeight="1">
      <c r="B84" s="48"/>
      <c r="C84" s="24" t="s">
        <v>14</v>
      </c>
      <c r="L84" s="4" t="str">
        <f>K5</f>
        <v>Y565</v>
      </c>
      <c r="AR84" s="48"/>
    </row>
    <row r="85" spans="1:91" s="5" customFormat="1" ht="36.9" customHeight="1">
      <c r="B85" s="49"/>
      <c r="C85" s="50" t="s">
        <v>17</v>
      </c>
      <c r="L85" s="175" t="str">
        <f>K6</f>
        <v>Rekonstrukce a půdní vestavba ZUŠ Luby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G86" s="29"/>
    </row>
    <row r="87" spans="1:91" s="2" customFormat="1" ht="12" customHeight="1">
      <c r="A87" s="29"/>
      <c r="B87" s="30"/>
      <c r="C87" s="24" t="s">
        <v>21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Luby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23</v>
      </c>
      <c r="AJ87" s="29"/>
      <c r="AK87" s="29"/>
      <c r="AL87" s="29"/>
      <c r="AM87" s="201" t="str">
        <f>IF(AN8= "","",AN8)</f>
        <v>28. 12. 2022</v>
      </c>
      <c r="AN87" s="201"/>
      <c r="AO87" s="29"/>
      <c r="AP87" s="29"/>
      <c r="AQ87" s="29"/>
      <c r="AR87" s="30"/>
      <c r="BG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G88" s="29"/>
    </row>
    <row r="89" spans="1:91" s="2" customFormat="1" ht="15.15" customHeight="1">
      <c r="A89" s="29"/>
      <c r="B89" s="30"/>
      <c r="C89" s="24" t="s">
        <v>25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Luby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31</v>
      </c>
      <c r="AJ89" s="29"/>
      <c r="AK89" s="29"/>
      <c r="AL89" s="29"/>
      <c r="AM89" s="202" t="str">
        <f>IF(E17="","",E17)</f>
        <v>Nováček J.</v>
      </c>
      <c r="AN89" s="203"/>
      <c r="AO89" s="203"/>
      <c r="AP89" s="203"/>
      <c r="AQ89" s="29"/>
      <c r="AR89" s="30"/>
      <c r="AS89" s="205" t="s">
        <v>56</v>
      </c>
      <c r="AT89" s="206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4"/>
      <c r="BG89" s="29"/>
    </row>
    <row r="90" spans="1:91" s="2" customFormat="1" ht="15.15" customHeight="1">
      <c r="A90" s="29"/>
      <c r="B90" s="30"/>
      <c r="C90" s="24" t="s">
        <v>29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33</v>
      </c>
      <c r="AJ90" s="29"/>
      <c r="AK90" s="29"/>
      <c r="AL90" s="29"/>
      <c r="AM90" s="202" t="str">
        <f>IF(E20="","",E20)</f>
        <v>Milan Hájek</v>
      </c>
      <c r="AN90" s="203"/>
      <c r="AO90" s="203"/>
      <c r="AP90" s="203"/>
      <c r="AQ90" s="29"/>
      <c r="AR90" s="30"/>
      <c r="AS90" s="207"/>
      <c r="AT90" s="208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6"/>
      <c r="BG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7"/>
      <c r="AT91" s="208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6"/>
      <c r="BG91" s="29"/>
    </row>
    <row r="92" spans="1:91" s="2" customFormat="1" ht="29.25" customHeight="1">
      <c r="A92" s="29"/>
      <c r="B92" s="30"/>
      <c r="C92" s="171" t="s">
        <v>57</v>
      </c>
      <c r="D92" s="172"/>
      <c r="E92" s="172"/>
      <c r="F92" s="172"/>
      <c r="G92" s="172"/>
      <c r="H92" s="57"/>
      <c r="I92" s="174" t="s">
        <v>58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200" t="s">
        <v>59</v>
      </c>
      <c r="AH92" s="172"/>
      <c r="AI92" s="172"/>
      <c r="AJ92" s="172"/>
      <c r="AK92" s="172"/>
      <c r="AL92" s="172"/>
      <c r="AM92" s="172"/>
      <c r="AN92" s="174" t="s">
        <v>60</v>
      </c>
      <c r="AO92" s="172"/>
      <c r="AP92" s="204"/>
      <c r="AQ92" s="58" t="s">
        <v>61</v>
      </c>
      <c r="AR92" s="30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0" t="s">
        <v>73</v>
      </c>
      <c r="BE92" s="60" t="s">
        <v>74</v>
      </c>
      <c r="BF92" s="61" t="s">
        <v>75</v>
      </c>
      <c r="BG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4"/>
      <c r="BG93" s="29"/>
    </row>
    <row r="94" spans="1:91" s="6" customFormat="1" ht="32.4" customHeight="1">
      <c r="B94" s="65"/>
      <c r="C94" s="66" t="s">
        <v>76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77">
        <f>ROUND(SUM(AG95:AG104),2)</f>
        <v>0</v>
      </c>
      <c r="AH94" s="177"/>
      <c r="AI94" s="177"/>
      <c r="AJ94" s="177"/>
      <c r="AK94" s="177"/>
      <c r="AL94" s="177"/>
      <c r="AM94" s="177"/>
      <c r="AN94" s="209">
        <f t="shared" ref="AN94:AN104" si="0">SUM(AG94,AV94)</f>
        <v>0</v>
      </c>
      <c r="AO94" s="209"/>
      <c r="AP94" s="209"/>
      <c r="AQ94" s="69" t="s">
        <v>1</v>
      </c>
      <c r="AR94" s="65"/>
      <c r="AS94" s="70">
        <f>ROUND(SUM(AS95:AS104),2)</f>
        <v>0</v>
      </c>
      <c r="AT94" s="71">
        <f>ROUND(SUM(AT95:AT104),2)</f>
        <v>0</v>
      </c>
      <c r="AU94" s="72">
        <f>ROUND(SUM(AU95:AU104),2)</f>
        <v>0</v>
      </c>
      <c r="AV94" s="72">
        <f t="shared" ref="AV94:AV104" si="1">ROUND(SUM(AX94:AY94),2)</f>
        <v>0</v>
      </c>
      <c r="AW94" s="73">
        <f>ROUND(SUM(AW95:AW104),5)</f>
        <v>0</v>
      </c>
      <c r="AX94" s="72">
        <f>ROUND(BB94*L29,2)</f>
        <v>0</v>
      </c>
      <c r="AY94" s="72">
        <f>ROUND(BC94*L30,2)</f>
        <v>0</v>
      </c>
      <c r="AZ94" s="72">
        <f>ROUND(BD94*L29,2)</f>
        <v>0</v>
      </c>
      <c r="BA94" s="72">
        <f>ROUND(BE94*L30,2)</f>
        <v>0</v>
      </c>
      <c r="BB94" s="72">
        <f>ROUND(SUM(BB95:BB104),2)</f>
        <v>0</v>
      </c>
      <c r="BC94" s="72">
        <f>ROUND(SUM(BC95:BC104),2)</f>
        <v>0</v>
      </c>
      <c r="BD94" s="72">
        <f>ROUND(SUM(BD95:BD104),2)</f>
        <v>0</v>
      </c>
      <c r="BE94" s="72">
        <f>ROUND(SUM(BE95:BE104),2)</f>
        <v>0</v>
      </c>
      <c r="BF94" s="74">
        <f>ROUND(SUM(BF95:BF104),2)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5</v>
      </c>
      <c r="BX94" s="75" t="s">
        <v>81</v>
      </c>
      <c r="CL94" s="75" t="s">
        <v>1</v>
      </c>
    </row>
    <row r="95" spans="1:91" s="7" customFormat="1" ht="16.5" customHeight="1">
      <c r="A95" s="77" t="s">
        <v>82</v>
      </c>
      <c r="B95" s="78"/>
      <c r="C95" s="79"/>
      <c r="D95" s="173" t="s">
        <v>83</v>
      </c>
      <c r="E95" s="173"/>
      <c r="F95" s="173"/>
      <c r="G95" s="173"/>
      <c r="H95" s="173"/>
      <c r="I95" s="80"/>
      <c r="J95" s="173" t="s">
        <v>84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98">
        <f>'00 - Vedlejší náklady'!K32</f>
        <v>0</v>
      </c>
      <c r="AH95" s="199"/>
      <c r="AI95" s="199"/>
      <c r="AJ95" s="199"/>
      <c r="AK95" s="199"/>
      <c r="AL95" s="199"/>
      <c r="AM95" s="199"/>
      <c r="AN95" s="198">
        <f t="shared" si="0"/>
        <v>0</v>
      </c>
      <c r="AO95" s="199"/>
      <c r="AP95" s="199"/>
      <c r="AQ95" s="81" t="s">
        <v>85</v>
      </c>
      <c r="AR95" s="78"/>
      <c r="AS95" s="82">
        <f>'00 - Vedlejší náklady'!K30</f>
        <v>0</v>
      </c>
      <c r="AT95" s="83">
        <f>'00 - Vedlejší náklady'!K31</f>
        <v>0</v>
      </c>
      <c r="AU95" s="83">
        <v>0</v>
      </c>
      <c r="AV95" s="83">
        <f t="shared" si="1"/>
        <v>0</v>
      </c>
      <c r="AW95" s="84">
        <f>'00 - Vedlejší náklady'!T120</f>
        <v>0</v>
      </c>
      <c r="AX95" s="83">
        <f>'00 - Vedlejší náklady'!K35</f>
        <v>0</v>
      </c>
      <c r="AY95" s="83">
        <f>'00 - Vedlejší náklady'!K36</f>
        <v>0</v>
      </c>
      <c r="AZ95" s="83">
        <f>'00 - Vedlejší náklady'!K37</f>
        <v>0</v>
      </c>
      <c r="BA95" s="83">
        <f>'00 - Vedlejší náklady'!K38</f>
        <v>0</v>
      </c>
      <c r="BB95" s="83">
        <f>'00 - Vedlejší náklady'!F35</f>
        <v>0</v>
      </c>
      <c r="BC95" s="83">
        <f>'00 - Vedlejší náklady'!F36</f>
        <v>0</v>
      </c>
      <c r="BD95" s="83">
        <f>'00 - Vedlejší náklady'!F37</f>
        <v>0</v>
      </c>
      <c r="BE95" s="83">
        <f>'00 - Vedlejší náklady'!F38</f>
        <v>0</v>
      </c>
      <c r="BF95" s="85">
        <f>'00 - Vedlejší náklady'!F39</f>
        <v>0</v>
      </c>
      <c r="BT95" s="86" t="s">
        <v>86</v>
      </c>
      <c r="BV95" s="86" t="s">
        <v>80</v>
      </c>
      <c r="BW95" s="86" t="s">
        <v>87</v>
      </c>
      <c r="BX95" s="86" t="s">
        <v>5</v>
      </c>
      <c r="CL95" s="86" t="s">
        <v>1</v>
      </c>
      <c r="CM95" s="86" t="s">
        <v>88</v>
      </c>
    </row>
    <row r="96" spans="1:91" s="7" customFormat="1" ht="16.5" customHeight="1">
      <c r="A96" s="77" t="s">
        <v>82</v>
      </c>
      <c r="B96" s="78"/>
      <c r="C96" s="79"/>
      <c r="D96" s="173" t="s">
        <v>89</v>
      </c>
      <c r="E96" s="173"/>
      <c r="F96" s="173"/>
      <c r="G96" s="173"/>
      <c r="H96" s="173"/>
      <c r="I96" s="80"/>
      <c r="J96" s="173" t="s">
        <v>90</v>
      </c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98">
        <f>'10 - 1PP'!K32</f>
        <v>0</v>
      </c>
      <c r="AH96" s="199"/>
      <c r="AI96" s="199"/>
      <c r="AJ96" s="199"/>
      <c r="AK96" s="199"/>
      <c r="AL96" s="199"/>
      <c r="AM96" s="199"/>
      <c r="AN96" s="198">
        <f t="shared" si="0"/>
        <v>0</v>
      </c>
      <c r="AO96" s="199"/>
      <c r="AP96" s="199"/>
      <c r="AQ96" s="81" t="s">
        <v>85</v>
      </c>
      <c r="AR96" s="78"/>
      <c r="AS96" s="82">
        <f>'10 - 1PP'!K30</f>
        <v>0</v>
      </c>
      <c r="AT96" s="83">
        <f>'10 - 1PP'!K31</f>
        <v>0</v>
      </c>
      <c r="AU96" s="83">
        <v>0</v>
      </c>
      <c r="AV96" s="83">
        <f t="shared" si="1"/>
        <v>0</v>
      </c>
      <c r="AW96" s="84">
        <f>'10 - 1PP'!T125</f>
        <v>0</v>
      </c>
      <c r="AX96" s="83">
        <f>'10 - 1PP'!K35</f>
        <v>0</v>
      </c>
      <c r="AY96" s="83">
        <f>'10 - 1PP'!K36</f>
        <v>0</v>
      </c>
      <c r="AZ96" s="83">
        <f>'10 - 1PP'!K37</f>
        <v>0</v>
      </c>
      <c r="BA96" s="83">
        <f>'10 - 1PP'!K38</f>
        <v>0</v>
      </c>
      <c r="BB96" s="83">
        <f>'10 - 1PP'!F35</f>
        <v>0</v>
      </c>
      <c r="BC96" s="83">
        <f>'10 - 1PP'!F36</f>
        <v>0</v>
      </c>
      <c r="BD96" s="83">
        <f>'10 - 1PP'!F37</f>
        <v>0</v>
      </c>
      <c r="BE96" s="83">
        <f>'10 - 1PP'!F38</f>
        <v>0</v>
      </c>
      <c r="BF96" s="85">
        <f>'10 - 1PP'!F39</f>
        <v>0</v>
      </c>
      <c r="BT96" s="86" t="s">
        <v>86</v>
      </c>
      <c r="BV96" s="86" t="s">
        <v>80</v>
      </c>
      <c r="BW96" s="86" t="s">
        <v>91</v>
      </c>
      <c r="BX96" s="86" t="s">
        <v>5</v>
      </c>
      <c r="CL96" s="86" t="s">
        <v>1</v>
      </c>
      <c r="CM96" s="86" t="s">
        <v>88</v>
      </c>
    </row>
    <row r="97" spans="1:91" s="7" customFormat="1" ht="16.5" customHeight="1">
      <c r="A97" s="77" t="s">
        <v>82</v>
      </c>
      <c r="B97" s="78"/>
      <c r="C97" s="79"/>
      <c r="D97" s="173" t="s">
        <v>92</v>
      </c>
      <c r="E97" s="173"/>
      <c r="F97" s="173"/>
      <c r="G97" s="173"/>
      <c r="H97" s="173"/>
      <c r="I97" s="80"/>
      <c r="J97" s="173" t="s">
        <v>93</v>
      </c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98">
        <f>'20 - 1NP'!K32</f>
        <v>0</v>
      </c>
      <c r="AH97" s="199"/>
      <c r="AI97" s="199"/>
      <c r="AJ97" s="199"/>
      <c r="AK97" s="199"/>
      <c r="AL97" s="199"/>
      <c r="AM97" s="199"/>
      <c r="AN97" s="198">
        <f t="shared" si="0"/>
        <v>0</v>
      </c>
      <c r="AO97" s="199"/>
      <c r="AP97" s="199"/>
      <c r="AQ97" s="81" t="s">
        <v>85</v>
      </c>
      <c r="AR97" s="78"/>
      <c r="AS97" s="82">
        <f>'20 - 1NP'!K30</f>
        <v>0</v>
      </c>
      <c r="AT97" s="83">
        <f>'20 - 1NP'!K31</f>
        <v>0</v>
      </c>
      <c r="AU97" s="83">
        <v>0</v>
      </c>
      <c r="AV97" s="83">
        <f t="shared" si="1"/>
        <v>0</v>
      </c>
      <c r="AW97" s="84">
        <f>'20 - 1NP'!T130</f>
        <v>0</v>
      </c>
      <c r="AX97" s="83">
        <f>'20 - 1NP'!K35</f>
        <v>0</v>
      </c>
      <c r="AY97" s="83">
        <f>'20 - 1NP'!K36</f>
        <v>0</v>
      </c>
      <c r="AZ97" s="83">
        <f>'20 - 1NP'!K37</f>
        <v>0</v>
      </c>
      <c r="BA97" s="83">
        <f>'20 - 1NP'!K38</f>
        <v>0</v>
      </c>
      <c r="BB97" s="83">
        <f>'20 - 1NP'!F35</f>
        <v>0</v>
      </c>
      <c r="BC97" s="83">
        <f>'20 - 1NP'!F36</f>
        <v>0</v>
      </c>
      <c r="BD97" s="83">
        <f>'20 - 1NP'!F37</f>
        <v>0</v>
      </c>
      <c r="BE97" s="83">
        <f>'20 - 1NP'!F38</f>
        <v>0</v>
      </c>
      <c r="BF97" s="85">
        <f>'20 - 1NP'!F39</f>
        <v>0</v>
      </c>
      <c r="BT97" s="86" t="s">
        <v>86</v>
      </c>
      <c r="BV97" s="86" t="s">
        <v>80</v>
      </c>
      <c r="BW97" s="86" t="s">
        <v>94</v>
      </c>
      <c r="BX97" s="86" t="s">
        <v>5</v>
      </c>
      <c r="CL97" s="86" t="s">
        <v>1</v>
      </c>
      <c r="CM97" s="86" t="s">
        <v>88</v>
      </c>
    </row>
    <row r="98" spans="1:91" s="7" customFormat="1" ht="16.5" customHeight="1">
      <c r="A98" s="77" t="s">
        <v>82</v>
      </c>
      <c r="B98" s="78"/>
      <c r="C98" s="79"/>
      <c r="D98" s="173" t="s">
        <v>95</v>
      </c>
      <c r="E98" s="173"/>
      <c r="F98" s="173"/>
      <c r="G98" s="173"/>
      <c r="H98" s="173"/>
      <c r="I98" s="80"/>
      <c r="J98" s="173" t="s">
        <v>96</v>
      </c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98">
        <f>'30 - 2NP'!K32</f>
        <v>0</v>
      </c>
      <c r="AH98" s="199"/>
      <c r="AI98" s="199"/>
      <c r="AJ98" s="199"/>
      <c r="AK98" s="199"/>
      <c r="AL98" s="199"/>
      <c r="AM98" s="199"/>
      <c r="AN98" s="198">
        <f t="shared" si="0"/>
        <v>0</v>
      </c>
      <c r="AO98" s="199"/>
      <c r="AP98" s="199"/>
      <c r="AQ98" s="81" t="s">
        <v>85</v>
      </c>
      <c r="AR98" s="78"/>
      <c r="AS98" s="82">
        <f>'30 - 2NP'!K30</f>
        <v>0</v>
      </c>
      <c r="AT98" s="83">
        <f>'30 - 2NP'!K31</f>
        <v>0</v>
      </c>
      <c r="AU98" s="83">
        <v>0</v>
      </c>
      <c r="AV98" s="83">
        <f t="shared" si="1"/>
        <v>0</v>
      </c>
      <c r="AW98" s="84">
        <f>'30 - 2NP'!T127</f>
        <v>0</v>
      </c>
      <c r="AX98" s="83">
        <f>'30 - 2NP'!K35</f>
        <v>0</v>
      </c>
      <c r="AY98" s="83">
        <f>'30 - 2NP'!K36</f>
        <v>0</v>
      </c>
      <c r="AZ98" s="83">
        <f>'30 - 2NP'!K37</f>
        <v>0</v>
      </c>
      <c r="BA98" s="83">
        <f>'30 - 2NP'!K38</f>
        <v>0</v>
      </c>
      <c r="BB98" s="83">
        <f>'30 - 2NP'!F35</f>
        <v>0</v>
      </c>
      <c r="BC98" s="83">
        <f>'30 - 2NP'!F36</f>
        <v>0</v>
      </c>
      <c r="BD98" s="83">
        <f>'30 - 2NP'!F37</f>
        <v>0</v>
      </c>
      <c r="BE98" s="83">
        <f>'30 - 2NP'!F38</f>
        <v>0</v>
      </c>
      <c r="BF98" s="85">
        <f>'30 - 2NP'!F39</f>
        <v>0</v>
      </c>
      <c r="BT98" s="86" t="s">
        <v>86</v>
      </c>
      <c r="BV98" s="86" t="s">
        <v>80</v>
      </c>
      <c r="BW98" s="86" t="s">
        <v>97</v>
      </c>
      <c r="BX98" s="86" t="s">
        <v>5</v>
      </c>
      <c r="CL98" s="86" t="s">
        <v>1</v>
      </c>
      <c r="CM98" s="86" t="s">
        <v>88</v>
      </c>
    </row>
    <row r="99" spans="1:91" s="7" customFormat="1" ht="16.5" customHeight="1">
      <c r="A99" s="77" t="s">
        <v>82</v>
      </c>
      <c r="B99" s="78"/>
      <c r="C99" s="79"/>
      <c r="D99" s="173" t="s">
        <v>98</v>
      </c>
      <c r="E99" s="173"/>
      <c r="F99" s="173"/>
      <c r="G99" s="173"/>
      <c r="H99" s="173"/>
      <c r="I99" s="80"/>
      <c r="J99" s="173" t="s">
        <v>99</v>
      </c>
      <c r="K99" s="173"/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98">
        <f>'40 - Podkroví'!K32</f>
        <v>0</v>
      </c>
      <c r="AH99" s="199"/>
      <c r="AI99" s="199"/>
      <c r="AJ99" s="199"/>
      <c r="AK99" s="199"/>
      <c r="AL99" s="199"/>
      <c r="AM99" s="199"/>
      <c r="AN99" s="198">
        <f t="shared" si="0"/>
        <v>0</v>
      </c>
      <c r="AO99" s="199"/>
      <c r="AP99" s="199"/>
      <c r="AQ99" s="81" t="s">
        <v>85</v>
      </c>
      <c r="AR99" s="78"/>
      <c r="AS99" s="82">
        <f>'40 - Podkroví'!K30</f>
        <v>0</v>
      </c>
      <c r="AT99" s="83">
        <f>'40 - Podkroví'!K31</f>
        <v>0</v>
      </c>
      <c r="AU99" s="83">
        <v>0</v>
      </c>
      <c r="AV99" s="83">
        <f t="shared" si="1"/>
        <v>0</v>
      </c>
      <c r="AW99" s="84">
        <f>'40 - Podkroví'!T133</f>
        <v>0</v>
      </c>
      <c r="AX99" s="83">
        <f>'40 - Podkroví'!K35</f>
        <v>0</v>
      </c>
      <c r="AY99" s="83">
        <f>'40 - Podkroví'!K36</f>
        <v>0</v>
      </c>
      <c r="AZ99" s="83">
        <f>'40 - Podkroví'!K37</f>
        <v>0</v>
      </c>
      <c r="BA99" s="83">
        <f>'40 - Podkroví'!K38</f>
        <v>0</v>
      </c>
      <c r="BB99" s="83">
        <f>'40 - Podkroví'!F35</f>
        <v>0</v>
      </c>
      <c r="BC99" s="83">
        <f>'40 - Podkroví'!F36</f>
        <v>0</v>
      </c>
      <c r="BD99" s="83">
        <f>'40 - Podkroví'!F37</f>
        <v>0</v>
      </c>
      <c r="BE99" s="83">
        <f>'40 - Podkroví'!F38</f>
        <v>0</v>
      </c>
      <c r="BF99" s="85">
        <f>'40 - Podkroví'!F39</f>
        <v>0</v>
      </c>
      <c r="BT99" s="86" t="s">
        <v>86</v>
      </c>
      <c r="BV99" s="86" t="s">
        <v>80</v>
      </c>
      <c r="BW99" s="86" t="s">
        <v>100</v>
      </c>
      <c r="BX99" s="86" t="s">
        <v>5</v>
      </c>
      <c r="CL99" s="86" t="s">
        <v>1</v>
      </c>
      <c r="CM99" s="86" t="s">
        <v>88</v>
      </c>
    </row>
    <row r="100" spans="1:91" s="7" customFormat="1" ht="16.5" customHeight="1">
      <c r="A100" s="77" t="s">
        <v>82</v>
      </c>
      <c r="B100" s="78"/>
      <c r="C100" s="79"/>
      <c r="D100" s="173" t="s">
        <v>101</v>
      </c>
      <c r="E100" s="173"/>
      <c r="F100" s="173"/>
      <c r="G100" s="173"/>
      <c r="H100" s="173"/>
      <c r="I100" s="80"/>
      <c r="J100" s="173" t="s">
        <v>102</v>
      </c>
      <c r="K100" s="173"/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98">
        <f>'50 - Odrenážování objektu...'!K32</f>
        <v>0</v>
      </c>
      <c r="AH100" s="199"/>
      <c r="AI100" s="199"/>
      <c r="AJ100" s="199"/>
      <c r="AK100" s="199"/>
      <c r="AL100" s="199"/>
      <c r="AM100" s="199"/>
      <c r="AN100" s="198">
        <f t="shared" si="0"/>
        <v>0</v>
      </c>
      <c r="AO100" s="199"/>
      <c r="AP100" s="199"/>
      <c r="AQ100" s="81" t="s">
        <v>85</v>
      </c>
      <c r="AR100" s="78"/>
      <c r="AS100" s="82">
        <f>'50 - Odrenážování objektu...'!K30</f>
        <v>0</v>
      </c>
      <c r="AT100" s="83">
        <f>'50 - Odrenážování objektu...'!K31</f>
        <v>0</v>
      </c>
      <c r="AU100" s="83">
        <v>0</v>
      </c>
      <c r="AV100" s="83">
        <f t="shared" si="1"/>
        <v>0</v>
      </c>
      <c r="AW100" s="84">
        <f>'50 - Odrenážování objektu...'!T127</f>
        <v>0</v>
      </c>
      <c r="AX100" s="83">
        <f>'50 - Odrenážování objektu...'!K35</f>
        <v>0</v>
      </c>
      <c r="AY100" s="83">
        <f>'50 - Odrenážování objektu...'!K36</f>
        <v>0</v>
      </c>
      <c r="AZ100" s="83">
        <f>'50 - Odrenážování objektu...'!K37</f>
        <v>0</v>
      </c>
      <c r="BA100" s="83">
        <f>'50 - Odrenážování objektu...'!K38</f>
        <v>0</v>
      </c>
      <c r="BB100" s="83">
        <f>'50 - Odrenážování objektu...'!F35</f>
        <v>0</v>
      </c>
      <c r="BC100" s="83">
        <f>'50 - Odrenážování objektu...'!F36</f>
        <v>0</v>
      </c>
      <c r="BD100" s="83">
        <f>'50 - Odrenážování objektu...'!F37</f>
        <v>0</v>
      </c>
      <c r="BE100" s="83">
        <f>'50 - Odrenážování objektu...'!F38</f>
        <v>0</v>
      </c>
      <c r="BF100" s="85">
        <f>'50 - Odrenážování objektu...'!F39</f>
        <v>0</v>
      </c>
      <c r="BT100" s="86" t="s">
        <v>86</v>
      </c>
      <c r="BV100" s="86" t="s">
        <v>80</v>
      </c>
      <c r="BW100" s="86" t="s">
        <v>103</v>
      </c>
      <c r="BX100" s="86" t="s">
        <v>5</v>
      </c>
      <c r="CL100" s="86" t="s">
        <v>1</v>
      </c>
      <c r="CM100" s="86" t="s">
        <v>88</v>
      </c>
    </row>
    <row r="101" spans="1:91" s="7" customFormat="1" ht="16.5" customHeight="1">
      <c r="A101" s="77" t="s">
        <v>82</v>
      </c>
      <c r="B101" s="78"/>
      <c r="C101" s="79"/>
      <c r="D101" s="173" t="s">
        <v>104</v>
      </c>
      <c r="E101" s="173"/>
      <c r="F101" s="173"/>
      <c r="G101" s="173"/>
      <c r="H101" s="173"/>
      <c r="I101" s="80"/>
      <c r="J101" s="173" t="s">
        <v>105</v>
      </c>
      <c r="K101" s="173"/>
      <c r="L101" s="173"/>
      <c r="M101" s="173"/>
      <c r="N101" s="173"/>
      <c r="O101" s="173"/>
      <c r="P101" s="173"/>
      <c r="Q101" s="173"/>
      <c r="R101" s="173"/>
      <c r="S101" s="173"/>
      <c r="T101" s="173"/>
      <c r="U101" s="173"/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98">
        <f>'60 - Zateplení'!K32</f>
        <v>0</v>
      </c>
      <c r="AH101" s="199"/>
      <c r="AI101" s="199"/>
      <c r="AJ101" s="199"/>
      <c r="AK101" s="199"/>
      <c r="AL101" s="199"/>
      <c r="AM101" s="199"/>
      <c r="AN101" s="198">
        <f t="shared" si="0"/>
        <v>0</v>
      </c>
      <c r="AO101" s="199"/>
      <c r="AP101" s="199"/>
      <c r="AQ101" s="81" t="s">
        <v>85</v>
      </c>
      <c r="AR101" s="78"/>
      <c r="AS101" s="82">
        <f>'60 - Zateplení'!K30</f>
        <v>0</v>
      </c>
      <c r="AT101" s="83">
        <f>'60 - Zateplení'!K31</f>
        <v>0</v>
      </c>
      <c r="AU101" s="83">
        <v>0</v>
      </c>
      <c r="AV101" s="83">
        <f t="shared" si="1"/>
        <v>0</v>
      </c>
      <c r="AW101" s="84">
        <f>'60 - Zateplení'!T125</f>
        <v>0</v>
      </c>
      <c r="AX101" s="83">
        <f>'60 - Zateplení'!K35</f>
        <v>0</v>
      </c>
      <c r="AY101" s="83">
        <f>'60 - Zateplení'!K36</f>
        <v>0</v>
      </c>
      <c r="AZ101" s="83">
        <f>'60 - Zateplení'!K37</f>
        <v>0</v>
      </c>
      <c r="BA101" s="83">
        <f>'60 - Zateplení'!K38</f>
        <v>0</v>
      </c>
      <c r="BB101" s="83">
        <f>'60 - Zateplení'!F35</f>
        <v>0</v>
      </c>
      <c r="BC101" s="83">
        <f>'60 - Zateplení'!F36</f>
        <v>0</v>
      </c>
      <c r="BD101" s="83">
        <f>'60 - Zateplení'!F37</f>
        <v>0</v>
      </c>
      <c r="BE101" s="83">
        <f>'60 - Zateplení'!F38</f>
        <v>0</v>
      </c>
      <c r="BF101" s="85">
        <f>'60 - Zateplení'!F39</f>
        <v>0</v>
      </c>
      <c r="BT101" s="86" t="s">
        <v>86</v>
      </c>
      <c r="BV101" s="86" t="s">
        <v>80</v>
      </c>
      <c r="BW101" s="86" t="s">
        <v>106</v>
      </c>
      <c r="BX101" s="86" t="s">
        <v>5</v>
      </c>
      <c r="CL101" s="86" t="s">
        <v>1</v>
      </c>
      <c r="CM101" s="86" t="s">
        <v>88</v>
      </c>
    </row>
    <row r="102" spans="1:91" s="7" customFormat="1" ht="16.5" customHeight="1">
      <c r="A102" s="77" t="s">
        <v>82</v>
      </c>
      <c r="B102" s="78"/>
      <c r="C102" s="79"/>
      <c r="D102" s="173" t="s">
        <v>107</v>
      </c>
      <c r="E102" s="173"/>
      <c r="F102" s="173"/>
      <c r="G102" s="173"/>
      <c r="H102" s="173"/>
      <c r="I102" s="80"/>
      <c r="J102" s="173" t="s">
        <v>108</v>
      </c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98">
        <f>'70 - ZTI'!K32</f>
        <v>0</v>
      </c>
      <c r="AH102" s="199"/>
      <c r="AI102" s="199"/>
      <c r="AJ102" s="199"/>
      <c r="AK102" s="199"/>
      <c r="AL102" s="199"/>
      <c r="AM102" s="199"/>
      <c r="AN102" s="198">
        <f t="shared" si="0"/>
        <v>0</v>
      </c>
      <c r="AO102" s="199"/>
      <c r="AP102" s="199"/>
      <c r="AQ102" s="81" t="s">
        <v>85</v>
      </c>
      <c r="AR102" s="78"/>
      <c r="AS102" s="82">
        <f>'70 - ZTI'!K30</f>
        <v>0</v>
      </c>
      <c r="AT102" s="83">
        <f>'70 - ZTI'!K31</f>
        <v>0</v>
      </c>
      <c r="AU102" s="83">
        <v>0</v>
      </c>
      <c r="AV102" s="83">
        <f t="shared" si="1"/>
        <v>0</v>
      </c>
      <c r="AW102" s="84">
        <f>'70 - ZTI'!T127</f>
        <v>0</v>
      </c>
      <c r="AX102" s="83">
        <f>'70 - ZTI'!K35</f>
        <v>0</v>
      </c>
      <c r="AY102" s="83">
        <f>'70 - ZTI'!K36</f>
        <v>0</v>
      </c>
      <c r="AZ102" s="83">
        <f>'70 - ZTI'!K37</f>
        <v>0</v>
      </c>
      <c r="BA102" s="83">
        <f>'70 - ZTI'!K38</f>
        <v>0</v>
      </c>
      <c r="BB102" s="83">
        <f>'70 - ZTI'!F35</f>
        <v>0</v>
      </c>
      <c r="BC102" s="83">
        <f>'70 - ZTI'!F36</f>
        <v>0</v>
      </c>
      <c r="BD102" s="83">
        <f>'70 - ZTI'!F37</f>
        <v>0</v>
      </c>
      <c r="BE102" s="83">
        <f>'70 - ZTI'!F38</f>
        <v>0</v>
      </c>
      <c r="BF102" s="85">
        <f>'70 - ZTI'!F39</f>
        <v>0</v>
      </c>
      <c r="BT102" s="86" t="s">
        <v>86</v>
      </c>
      <c r="BV102" s="86" t="s">
        <v>80</v>
      </c>
      <c r="BW102" s="86" t="s">
        <v>109</v>
      </c>
      <c r="BX102" s="86" t="s">
        <v>5</v>
      </c>
      <c r="CL102" s="86" t="s">
        <v>1</v>
      </c>
      <c r="CM102" s="86" t="s">
        <v>88</v>
      </c>
    </row>
    <row r="103" spans="1:91" s="7" customFormat="1" ht="16.5" customHeight="1">
      <c r="A103" s="77" t="s">
        <v>82</v>
      </c>
      <c r="B103" s="78"/>
      <c r="C103" s="79"/>
      <c r="D103" s="173" t="s">
        <v>110</v>
      </c>
      <c r="E103" s="173"/>
      <c r="F103" s="173"/>
      <c r="G103" s="173"/>
      <c r="H103" s="173"/>
      <c r="I103" s="80"/>
      <c r="J103" s="173" t="s">
        <v>111</v>
      </c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98">
        <f>'80 - ÚT'!K32</f>
        <v>0</v>
      </c>
      <c r="AH103" s="199"/>
      <c r="AI103" s="199"/>
      <c r="AJ103" s="199"/>
      <c r="AK103" s="199"/>
      <c r="AL103" s="199"/>
      <c r="AM103" s="199"/>
      <c r="AN103" s="198">
        <f t="shared" si="0"/>
        <v>0</v>
      </c>
      <c r="AO103" s="199"/>
      <c r="AP103" s="199"/>
      <c r="AQ103" s="81" t="s">
        <v>85</v>
      </c>
      <c r="AR103" s="78"/>
      <c r="AS103" s="82">
        <f>'80 - ÚT'!K30</f>
        <v>0</v>
      </c>
      <c r="AT103" s="83">
        <f>'80 - ÚT'!K31</f>
        <v>0</v>
      </c>
      <c r="AU103" s="83">
        <v>0</v>
      </c>
      <c r="AV103" s="83">
        <f t="shared" si="1"/>
        <v>0</v>
      </c>
      <c r="AW103" s="84">
        <f>'80 - ÚT'!T122</f>
        <v>0</v>
      </c>
      <c r="AX103" s="83">
        <f>'80 - ÚT'!K35</f>
        <v>0</v>
      </c>
      <c r="AY103" s="83">
        <f>'80 - ÚT'!K36</f>
        <v>0</v>
      </c>
      <c r="AZ103" s="83">
        <f>'80 - ÚT'!K37</f>
        <v>0</v>
      </c>
      <c r="BA103" s="83">
        <f>'80 - ÚT'!K38</f>
        <v>0</v>
      </c>
      <c r="BB103" s="83">
        <f>'80 - ÚT'!F35</f>
        <v>0</v>
      </c>
      <c r="BC103" s="83">
        <f>'80 - ÚT'!F36</f>
        <v>0</v>
      </c>
      <c r="BD103" s="83">
        <f>'80 - ÚT'!F37</f>
        <v>0</v>
      </c>
      <c r="BE103" s="83">
        <f>'80 - ÚT'!F38</f>
        <v>0</v>
      </c>
      <c r="BF103" s="85">
        <f>'80 - ÚT'!F39</f>
        <v>0</v>
      </c>
      <c r="BT103" s="86" t="s">
        <v>86</v>
      </c>
      <c r="BV103" s="86" t="s">
        <v>80</v>
      </c>
      <c r="BW103" s="86" t="s">
        <v>112</v>
      </c>
      <c r="BX103" s="86" t="s">
        <v>5</v>
      </c>
      <c r="CL103" s="86" t="s">
        <v>1</v>
      </c>
      <c r="CM103" s="86" t="s">
        <v>88</v>
      </c>
    </row>
    <row r="104" spans="1:91" s="7" customFormat="1" ht="16.5" customHeight="1">
      <c r="A104" s="77" t="s">
        <v>82</v>
      </c>
      <c r="B104" s="78"/>
      <c r="C104" s="79"/>
      <c r="D104" s="173" t="s">
        <v>113</v>
      </c>
      <c r="E104" s="173"/>
      <c r="F104" s="173"/>
      <c r="G104" s="173"/>
      <c r="H104" s="173"/>
      <c r="I104" s="80"/>
      <c r="J104" s="173" t="s">
        <v>114</v>
      </c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98">
        <f>'90 - Elektroinstalace'!K32</f>
        <v>0</v>
      </c>
      <c r="AH104" s="199"/>
      <c r="AI104" s="199"/>
      <c r="AJ104" s="199"/>
      <c r="AK104" s="199"/>
      <c r="AL104" s="199"/>
      <c r="AM104" s="199"/>
      <c r="AN104" s="198">
        <f t="shared" si="0"/>
        <v>0</v>
      </c>
      <c r="AO104" s="199"/>
      <c r="AP104" s="199"/>
      <c r="AQ104" s="81" t="s">
        <v>85</v>
      </c>
      <c r="AR104" s="78"/>
      <c r="AS104" s="82">
        <f>'90 - Elektroinstalace'!K30</f>
        <v>0</v>
      </c>
      <c r="AT104" s="83">
        <f>'90 - Elektroinstalace'!K31</f>
        <v>0</v>
      </c>
      <c r="AU104" s="83">
        <v>0</v>
      </c>
      <c r="AV104" s="83">
        <f t="shared" si="1"/>
        <v>0</v>
      </c>
      <c r="AW104" s="84">
        <f>'90 - Elektroinstalace'!T118</f>
        <v>0</v>
      </c>
      <c r="AX104" s="83">
        <f>'90 - Elektroinstalace'!K35</f>
        <v>0</v>
      </c>
      <c r="AY104" s="83">
        <f>'90 - Elektroinstalace'!K36</f>
        <v>0</v>
      </c>
      <c r="AZ104" s="83">
        <f>'90 - Elektroinstalace'!K37</f>
        <v>0</v>
      </c>
      <c r="BA104" s="83">
        <f>'90 - Elektroinstalace'!K38</f>
        <v>0</v>
      </c>
      <c r="BB104" s="83">
        <f>'90 - Elektroinstalace'!F35</f>
        <v>0</v>
      </c>
      <c r="BC104" s="83">
        <f>'90 - Elektroinstalace'!F36</f>
        <v>0</v>
      </c>
      <c r="BD104" s="83">
        <f>'90 - Elektroinstalace'!F37</f>
        <v>0</v>
      </c>
      <c r="BE104" s="83">
        <f>'90 - Elektroinstalace'!F38</f>
        <v>0</v>
      </c>
      <c r="BF104" s="85">
        <f>'90 - Elektroinstalace'!F39</f>
        <v>0</v>
      </c>
      <c r="BT104" s="86" t="s">
        <v>86</v>
      </c>
      <c r="BV104" s="86" t="s">
        <v>80</v>
      </c>
      <c r="BW104" s="86" t="s">
        <v>115</v>
      </c>
      <c r="BX104" s="86" t="s">
        <v>5</v>
      </c>
      <c r="CL104" s="86" t="s">
        <v>1</v>
      </c>
      <c r="CM104" s="86" t="s">
        <v>88</v>
      </c>
    </row>
    <row r="105" spans="1:91" s="2" customFormat="1" ht="30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30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</row>
    <row r="106" spans="1:91" s="2" customFormat="1" ht="6.9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30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</row>
    <row r="107" spans="1:91" ht="10.199999999999999"/>
  </sheetData>
  <mergeCells count="78"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G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L32:P32"/>
    <mergeCell ref="W32:AE32"/>
    <mergeCell ref="AK33:AO33"/>
    <mergeCell ref="L33:P33"/>
    <mergeCell ref="W33:AE33"/>
    <mergeCell ref="AK30:AO30"/>
    <mergeCell ref="L30:P30"/>
    <mergeCell ref="W30:AE30"/>
    <mergeCell ref="L31:P31"/>
    <mergeCell ref="W31:AE31"/>
    <mergeCell ref="AK31:AO31"/>
    <mergeCell ref="L85:AO85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00 - Vedlejší náklady'!C2" display="/"/>
    <hyperlink ref="A96" location="'10 - 1PP'!C2" display="/"/>
    <hyperlink ref="A97" location="'20 - 1NP'!C2" display="/"/>
    <hyperlink ref="A98" location="'30 - 2NP'!C2" display="/"/>
    <hyperlink ref="A99" location="'40 - Podkroví'!C2" display="/"/>
    <hyperlink ref="A100" location="'50 - Odrenážování objektu...'!C2" display="/"/>
    <hyperlink ref="A101" location="'60 - Zateplení'!C2" display="/"/>
    <hyperlink ref="A102" location="'70 - ZTI'!C2" display="/"/>
    <hyperlink ref="A103" location="'80 - ÚT'!C2" display="/"/>
    <hyperlink ref="A104" location="'90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112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1283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ROUND(K122,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ROUND((SUM(BE122:BE144)),  2)</f>
        <v>0</v>
      </c>
      <c r="G35" s="29"/>
      <c r="H35" s="29"/>
      <c r="I35" s="94">
        <v>0.21</v>
      </c>
      <c r="J35" s="29"/>
      <c r="K35" s="91">
        <f>ROUND(((SUM(BE122:BE144))*I35),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ROUND((SUM(BF122:BF144)),  2)</f>
        <v>0</v>
      </c>
      <c r="G36" s="29"/>
      <c r="H36" s="29"/>
      <c r="I36" s="94">
        <v>0.15</v>
      </c>
      <c r="J36" s="29"/>
      <c r="K36" s="91">
        <f>ROUND(((SUM(BF122:BF144))*I36),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ROUND((SUM(BG122:BG144)),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ROUND((SUM(BH122:BH144)),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ROUND((SUM(BI122:BI144)),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80 - ÚT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Q122</f>
        <v>0</v>
      </c>
      <c r="J96" s="68">
        <f t="shared" si="0"/>
        <v>0</v>
      </c>
      <c r="K96" s="68">
        <f>K122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186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K123</f>
        <v>0</v>
      </c>
      <c r="M97" s="106"/>
    </row>
    <row r="98" spans="1:31" s="10" customFormat="1" ht="19.95" customHeight="1">
      <c r="B98" s="110"/>
      <c r="D98" s="111" t="s">
        <v>574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K124</f>
        <v>0</v>
      </c>
      <c r="M98" s="110"/>
    </row>
    <row r="99" spans="1:31" s="10" customFormat="1" ht="19.95" customHeight="1">
      <c r="B99" s="110"/>
      <c r="D99" s="111" t="s">
        <v>1284</v>
      </c>
      <c r="E99" s="112"/>
      <c r="F99" s="112"/>
      <c r="G99" s="112"/>
      <c r="H99" s="112"/>
      <c r="I99" s="113">
        <f>Q129</f>
        <v>0</v>
      </c>
      <c r="J99" s="113">
        <f>R129</f>
        <v>0</v>
      </c>
      <c r="K99" s="113">
        <f>K129</f>
        <v>0</v>
      </c>
      <c r="M99" s="110"/>
    </row>
    <row r="100" spans="1:31" s="10" customFormat="1" ht="19.95" customHeight="1">
      <c r="B100" s="110"/>
      <c r="D100" s="111" t="s">
        <v>1285</v>
      </c>
      <c r="E100" s="112"/>
      <c r="F100" s="112"/>
      <c r="G100" s="112"/>
      <c r="H100" s="112"/>
      <c r="I100" s="113">
        <f>Q135</f>
        <v>0</v>
      </c>
      <c r="J100" s="113">
        <f>R135</f>
        <v>0</v>
      </c>
      <c r="K100" s="113">
        <f>K135</f>
        <v>0</v>
      </c>
      <c r="M100" s="110"/>
    </row>
    <row r="101" spans="1:31" s="10" customFormat="1" ht="19.95" customHeight="1">
      <c r="B101" s="110"/>
      <c r="D101" s="111" t="s">
        <v>1286</v>
      </c>
      <c r="E101" s="112"/>
      <c r="F101" s="112"/>
      <c r="G101" s="112"/>
      <c r="H101" s="112"/>
      <c r="I101" s="113">
        <f>Q139</f>
        <v>0</v>
      </c>
      <c r="J101" s="113">
        <f>R139</f>
        <v>0</v>
      </c>
      <c r="K101" s="113">
        <f>K139</f>
        <v>0</v>
      </c>
      <c r="M101" s="110"/>
    </row>
    <row r="102" spans="1:31" s="9" customFormat="1" ht="24.9" customHeight="1">
      <c r="B102" s="106"/>
      <c r="D102" s="107" t="s">
        <v>128</v>
      </c>
      <c r="E102" s="108"/>
      <c r="F102" s="108"/>
      <c r="G102" s="108"/>
      <c r="H102" s="108"/>
      <c r="I102" s="109">
        <f>Q143</f>
        <v>0</v>
      </c>
      <c r="J102" s="109">
        <f>R143</f>
        <v>0</v>
      </c>
      <c r="K102" s="109">
        <f>K143</f>
        <v>0</v>
      </c>
      <c r="M102" s="106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132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17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E7</f>
        <v>Rekonstrukce a půdní vestavba ZUŠ Luby</v>
      </c>
      <c r="F112" s="211"/>
      <c r="G112" s="211"/>
      <c r="H112" s="211"/>
      <c r="I112" s="29"/>
      <c r="J112" s="29"/>
      <c r="K112" s="29"/>
      <c r="L112" s="29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117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75" t="str">
        <f>E9</f>
        <v>80 - ÚT</v>
      </c>
      <c r="F114" s="212"/>
      <c r="G114" s="212"/>
      <c r="H114" s="212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21</v>
      </c>
      <c r="D116" s="29"/>
      <c r="E116" s="29"/>
      <c r="F116" s="22" t="str">
        <f>F12</f>
        <v>Luby</v>
      </c>
      <c r="G116" s="29"/>
      <c r="H116" s="29"/>
      <c r="I116" s="24" t="s">
        <v>23</v>
      </c>
      <c r="J116" s="52" t="str">
        <f>IF(J12="","",J12)</f>
        <v>28. 12. 2022</v>
      </c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25</v>
      </c>
      <c r="D118" s="29"/>
      <c r="E118" s="29"/>
      <c r="F118" s="22" t="str">
        <f>E15</f>
        <v>Město Luby</v>
      </c>
      <c r="G118" s="29"/>
      <c r="H118" s="29"/>
      <c r="I118" s="24" t="s">
        <v>31</v>
      </c>
      <c r="J118" s="27" t="str">
        <f>E21</f>
        <v>Nováček J.</v>
      </c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29</v>
      </c>
      <c r="D119" s="29"/>
      <c r="E119" s="29"/>
      <c r="F119" s="22" t="str">
        <f>IF(E18="","",E18)</f>
        <v>Vyplň údaj</v>
      </c>
      <c r="G119" s="29"/>
      <c r="H119" s="29"/>
      <c r="I119" s="24" t="s">
        <v>33</v>
      </c>
      <c r="J119" s="27" t="str">
        <f>E24</f>
        <v>Milan Hájek</v>
      </c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4"/>
      <c r="B121" s="115"/>
      <c r="C121" s="116" t="s">
        <v>133</v>
      </c>
      <c r="D121" s="117" t="s">
        <v>61</v>
      </c>
      <c r="E121" s="117" t="s">
        <v>57</v>
      </c>
      <c r="F121" s="117" t="s">
        <v>58</v>
      </c>
      <c r="G121" s="117" t="s">
        <v>134</v>
      </c>
      <c r="H121" s="117" t="s">
        <v>135</v>
      </c>
      <c r="I121" s="117" t="s">
        <v>136</v>
      </c>
      <c r="J121" s="117" t="s">
        <v>137</v>
      </c>
      <c r="K121" s="117" t="s">
        <v>125</v>
      </c>
      <c r="L121" s="118" t="s">
        <v>138</v>
      </c>
      <c r="M121" s="119"/>
      <c r="N121" s="59" t="s">
        <v>1</v>
      </c>
      <c r="O121" s="60" t="s">
        <v>40</v>
      </c>
      <c r="P121" s="60" t="s">
        <v>139</v>
      </c>
      <c r="Q121" s="60" t="s">
        <v>140</v>
      </c>
      <c r="R121" s="60" t="s">
        <v>141</v>
      </c>
      <c r="S121" s="60" t="s">
        <v>142</v>
      </c>
      <c r="T121" s="60" t="s">
        <v>143</v>
      </c>
      <c r="U121" s="60" t="s">
        <v>144</v>
      </c>
      <c r="V121" s="60" t="s">
        <v>145</v>
      </c>
      <c r="W121" s="60" t="s">
        <v>146</v>
      </c>
      <c r="X121" s="61" t="s">
        <v>147</v>
      </c>
      <c r="Y121" s="114"/>
      <c r="Z121" s="114"/>
      <c r="AA121" s="114"/>
      <c r="AB121" s="114"/>
      <c r="AC121" s="114"/>
      <c r="AD121" s="114"/>
      <c r="AE121" s="114"/>
    </row>
    <row r="122" spans="1:65" s="2" customFormat="1" ht="22.8" customHeight="1">
      <c r="A122" s="29"/>
      <c r="B122" s="30"/>
      <c r="C122" s="66" t="s">
        <v>148</v>
      </c>
      <c r="D122" s="29"/>
      <c r="E122" s="29"/>
      <c r="F122" s="29"/>
      <c r="G122" s="29"/>
      <c r="H122" s="29"/>
      <c r="I122" s="29"/>
      <c r="J122" s="29"/>
      <c r="K122" s="120">
        <f>BK122</f>
        <v>0</v>
      </c>
      <c r="L122" s="29"/>
      <c r="M122" s="30"/>
      <c r="N122" s="62"/>
      <c r="O122" s="53"/>
      <c r="P122" s="63"/>
      <c r="Q122" s="121">
        <f>Q123+Q143</f>
        <v>0</v>
      </c>
      <c r="R122" s="121">
        <f>R123+R143</f>
        <v>0</v>
      </c>
      <c r="S122" s="63"/>
      <c r="T122" s="122">
        <f>T123+T143</f>
        <v>0</v>
      </c>
      <c r="U122" s="63"/>
      <c r="V122" s="122">
        <f>V123+V143</f>
        <v>0.30170799999999998</v>
      </c>
      <c r="W122" s="63"/>
      <c r="X122" s="123">
        <f>X123+X143</f>
        <v>0</v>
      </c>
      <c r="Y122" s="29"/>
      <c r="Z122" s="29"/>
      <c r="AA122" s="29"/>
      <c r="AB122" s="29"/>
      <c r="AC122" s="29"/>
      <c r="AD122" s="29"/>
      <c r="AE122" s="29"/>
      <c r="AT122" s="14" t="s">
        <v>77</v>
      </c>
      <c r="AU122" s="14" t="s">
        <v>127</v>
      </c>
      <c r="BK122" s="124">
        <f>BK123+BK143</f>
        <v>0</v>
      </c>
    </row>
    <row r="123" spans="1:65" s="12" customFormat="1" ht="25.95" customHeight="1">
      <c r="B123" s="125"/>
      <c r="D123" s="126" t="s">
        <v>77</v>
      </c>
      <c r="E123" s="127" t="s">
        <v>253</v>
      </c>
      <c r="F123" s="127" t="s">
        <v>254</v>
      </c>
      <c r="I123" s="128"/>
      <c r="J123" s="128"/>
      <c r="K123" s="129">
        <f>BK123</f>
        <v>0</v>
      </c>
      <c r="M123" s="125"/>
      <c r="N123" s="130"/>
      <c r="O123" s="131"/>
      <c r="P123" s="131"/>
      <c r="Q123" s="132">
        <f>Q124+Q129+Q135+Q139</f>
        <v>0</v>
      </c>
      <c r="R123" s="132">
        <f>R124+R129+R135+R139</f>
        <v>0</v>
      </c>
      <c r="S123" s="131"/>
      <c r="T123" s="133">
        <f>T124+T129+T135+T139</f>
        <v>0</v>
      </c>
      <c r="U123" s="131"/>
      <c r="V123" s="133">
        <f>V124+V129+V135+V139</f>
        <v>0.30170799999999998</v>
      </c>
      <c r="W123" s="131"/>
      <c r="X123" s="134">
        <f>X124+X129+X135+X139</f>
        <v>0</v>
      </c>
      <c r="AR123" s="126" t="s">
        <v>88</v>
      </c>
      <c r="AT123" s="135" t="s">
        <v>77</v>
      </c>
      <c r="AU123" s="135" t="s">
        <v>78</v>
      </c>
      <c r="AY123" s="126" t="s">
        <v>152</v>
      </c>
      <c r="BK123" s="136">
        <f>BK124+BK129+BK135+BK139</f>
        <v>0</v>
      </c>
    </row>
    <row r="124" spans="1:65" s="12" customFormat="1" ht="22.8" customHeight="1">
      <c r="B124" s="125"/>
      <c r="D124" s="126" t="s">
        <v>77</v>
      </c>
      <c r="E124" s="152" t="s">
        <v>609</v>
      </c>
      <c r="F124" s="152" t="s">
        <v>610</v>
      </c>
      <c r="I124" s="128"/>
      <c r="J124" s="128"/>
      <c r="K124" s="153">
        <f>BK124</f>
        <v>0</v>
      </c>
      <c r="M124" s="125"/>
      <c r="N124" s="130"/>
      <c r="O124" s="131"/>
      <c r="P124" s="131"/>
      <c r="Q124" s="132">
        <f>SUM(Q125:Q128)</f>
        <v>0</v>
      </c>
      <c r="R124" s="132">
        <f>SUM(R125:R128)</f>
        <v>0</v>
      </c>
      <c r="S124" s="131"/>
      <c r="T124" s="133">
        <f>SUM(T125:T128)</f>
        <v>0</v>
      </c>
      <c r="U124" s="131"/>
      <c r="V124" s="133">
        <f>SUM(V125:V128)</f>
        <v>2.9567999999999997E-2</v>
      </c>
      <c r="W124" s="131"/>
      <c r="X124" s="134">
        <f>SUM(X125:X128)</f>
        <v>0</v>
      </c>
      <c r="AR124" s="126" t="s">
        <v>88</v>
      </c>
      <c r="AT124" s="135" t="s">
        <v>77</v>
      </c>
      <c r="AU124" s="135" t="s">
        <v>86</v>
      </c>
      <c r="AY124" s="126" t="s">
        <v>152</v>
      </c>
      <c r="BK124" s="136">
        <f>SUM(BK125:BK128)</f>
        <v>0</v>
      </c>
    </row>
    <row r="125" spans="1:65" s="2" customFormat="1" ht="24.15" customHeight="1">
      <c r="A125" s="29"/>
      <c r="B125" s="137"/>
      <c r="C125" s="138" t="s">
        <v>86</v>
      </c>
      <c r="D125" s="138" t="s">
        <v>153</v>
      </c>
      <c r="E125" s="139" t="s">
        <v>1287</v>
      </c>
      <c r="F125" s="140" t="s">
        <v>1288</v>
      </c>
      <c r="G125" s="141" t="s">
        <v>325</v>
      </c>
      <c r="H125" s="142">
        <v>120</v>
      </c>
      <c r="I125" s="143"/>
      <c r="J125" s="143"/>
      <c r="K125" s="144">
        <f>ROUND(P125*H125,2)</f>
        <v>0</v>
      </c>
      <c r="L125" s="140" t="s">
        <v>173</v>
      </c>
      <c r="M125" s="30"/>
      <c r="N125" s="145" t="s">
        <v>1</v>
      </c>
      <c r="O125" s="146" t="s">
        <v>41</v>
      </c>
      <c r="P125" s="147">
        <f>I125+J125</f>
        <v>0</v>
      </c>
      <c r="Q125" s="147">
        <f>ROUND(I125*H125,2)</f>
        <v>0</v>
      </c>
      <c r="R125" s="147">
        <f>ROUND(J125*H125,2)</f>
        <v>0</v>
      </c>
      <c r="S125" s="55"/>
      <c r="T125" s="148">
        <f>S125*H125</f>
        <v>0</v>
      </c>
      <c r="U125" s="148">
        <v>0</v>
      </c>
      <c r="V125" s="148">
        <f>U125*H125</f>
        <v>0</v>
      </c>
      <c r="W125" s="148">
        <v>0</v>
      </c>
      <c r="X125" s="149">
        <f>W125*H125</f>
        <v>0</v>
      </c>
      <c r="Y125" s="29"/>
      <c r="Z125" s="29"/>
      <c r="AA125" s="29"/>
      <c r="AB125" s="29"/>
      <c r="AC125" s="29"/>
      <c r="AD125" s="29"/>
      <c r="AE125" s="29"/>
      <c r="AR125" s="150" t="s">
        <v>257</v>
      </c>
      <c r="AT125" s="150" t="s">
        <v>153</v>
      </c>
      <c r="AU125" s="150" t="s">
        <v>88</v>
      </c>
      <c r="AY125" s="14" t="s">
        <v>152</v>
      </c>
      <c r="BE125" s="151">
        <f>IF(O125="základní",K125,0)</f>
        <v>0</v>
      </c>
      <c r="BF125" s="151">
        <f>IF(O125="snížená",K125,0)</f>
        <v>0</v>
      </c>
      <c r="BG125" s="151">
        <f>IF(O125="zákl. přenesená",K125,0)</f>
        <v>0</v>
      </c>
      <c r="BH125" s="151">
        <f>IF(O125="sníž. přenesená",K125,0)</f>
        <v>0</v>
      </c>
      <c r="BI125" s="151">
        <f>IF(O125="nulová",K125,0)</f>
        <v>0</v>
      </c>
      <c r="BJ125" s="14" t="s">
        <v>86</v>
      </c>
      <c r="BK125" s="151">
        <f>ROUND(P125*H125,2)</f>
        <v>0</v>
      </c>
      <c r="BL125" s="14" t="s">
        <v>257</v>
      </c>
      <c r="BM125" s="150" t="s">
        <v>1289</v>
      </c>
    </row>
    <row r="126" spans="1:65" s="2" customFormat="1" ht="24.15" customHeight="1">
      <c r="A126" s="29"/>
      <c r="B126" s="137"/>
      <c r="C126" s="160" t="s">
        <v>88</v>
      </c>
      <c r="D126" s="160" t="s">
        <v>262</v>
      </c>
      <c r="E126" s="161" t="s">
        <v>1290</v>
      </c>
      <c r="F126" s="162" t="s">
        <v>1291</v>
      </c>
      <c r="G126" s="163" t="s">
        <v>325</v>
      </c>
      <c r="H126" s="164">
        <v>29.4</v>
      </c>
      <c r="I126" s="165"/>
      <c r="J126" s="166"/>
      <c r="K126" s="167">
        <f>ROUND(P126*H126,2)</f>
        <v>0</v>
      </c>
      <c r="L126" s="162" t="s">
        <v>173</v>
      </c>
      <c r="M126" s="168"/>
      <c r="N126" s="169" t="s">
        <v>1</v>
      </c>
      <c r="O126" s="146" t="s">
        <v>41</v>
      </c>
      <c r="P126" s="147">
        <f>I126+J126</f>
        <v>0</v>
      </c>
      <c r="Q126" s="147">
        <f>ROUND(I126*H126,2)</f>
        <v>0</v>
      </c>
      <c r="R126" s="147">
        <f>ROUND(J126*H126,2)</f>
        <v>0</v>
      </c>
      <c r="S126" s="55"/>
      <c r="T126" s="148">
        <f>S126*H126</f>
        <v>0</v>
      </c>
      <c r="U126" s="148">
        <v>2.5000000000000001E-4</v>
      </c>
      <c r="V126" s="148">
        <f>U126*H126</f>
        <v>7.3499999999999998E-3</v>
      </c>
      <c r="W126" s="148">
        <v>0</v>
      </c>
      <c r="X126" s="149">
        <f>W126*H126</f>
        <v>0</v>
      </c>
      <c r="Y126" s="29"/>
      <c r="Z126" s="29"/>
      <c r="AA126" s="29"/>
      <c r="AB126" s="29"/>
      <c r="AC126" s="29"/>
      <c r="AD126" s="29"/>
      <c r="AE126" s="29"/>
      <c r="AR126" s="150" t="s">
        <v>265</v>
      </c>
      <c r="AT126" s="150" t="s">
        <v>262</v>
      </c>
      <c r="AU126" s="150" t="s">
        <v>88</v>
      </c>
      <c r="AY126" s="14" t="s">
        <v>152</v>
      </c>
      <c r="BE126" s="151">
        <f>IF(O126="základní",K126,0)</f>
        <v>0</v>
      </c>
      <c r="BF126" s="151">
        <f>IF(O126="snížená",K126,0)</f>
        <v>0</v>
      </c>
      <c r="BG126" s="151">
        <f>IF(O126="zákl. přenesená",K126,0)</f>
        <v>0</v>
      </c>
      <c r="BH126" s="151">
        <f>IF(O126="sníž. přenesená",K126,0)</f>
        <v>0</v>
      </c>
      <c r="BI126" s="151">
        <f>IF(O126="nulová",K126,0)</f>
        <v>0</v>
      </c>
      <c r="BJ126" s="14" t="s">
        <v>86</v>
      </c>
      <c r="BK126" s="151">
        <f>ROUND(P126*H126,2)</f>
        <v>0</v>
      </c>
      <c r="BL126" s="14" t="s">
        <v>257</v>
      </c>
      <c r="BM126" s="150" t="s">
        <v>1292</v>
      </c>
    </row>
    <row r="127" spans="1:65" s="2" customFormat="1" ht="24.15" customHeight="1">
      <c r="A127" s="29"/>
      <c r="B127" s="137"/>
      <c r="C127" s="160" t="s">
        <v>169</v>
      </c>
      <c r="D127" s="160" t="s">
        <v>262</v>
      </c>
      <c r="E127" s="161" t="s">
        <v>1293</v>
      </c>
      <c r="F127" s="162" t="s">
        <v>1294</v>
      </c>
      <c r="G127" s="163" t="s">
        <v>325</v>
      </c>
      <c r="H127" s="164">
        <v>96.6</v>
      </c>
      <c r="I127" s="165"/>
      <c r="J127" s="166"/>
      <c r="K127" s="167">
        <f>ROUND(P127*H127,2)</f>
        <v>0</v>
      </c>
      <c r="L127" s="162" t="s">
        <v>173</v>
      </c>
      <c r="M127" s="168"/>
      <c r="N127" s="169" t="s">
        <v>1</v>
      </c>
      <c r="O127" s="146" t="s">
        <v>41</v>
      </c>
      <c r="P127" s="147">
        <f>I127+J127</f>
        <v>0</v>
      </c>
      <c r="Q127" s="147">
        <f>ROUND(I127*H127,2)</f>
        <v>0</v>
      </c>
      <c r="R127" s="147">
        <f>ROUND(J127*H127,2)</f>
        <v>0</v>
      </c>
      <c r="S127" s="55"/>
      <c r="T127" s="148">
        <f>S127*H127</f>
        <v>0</v>
      </c>
      <c r="U127" s="148">
        <v>2.3000000000000001E-4</v>
      </c>
      <c r="V127" s="148">
        <f>U127*H127</f>
        <v>2.2217999999999998E-2</v>
      </c>
      <c r="W127" s="148">
        <v>0</v>
      </c>
      <c r="X127" s="149">
        <f>W127*H127</f>
        <v>0</v>
      </c>
      <c r="Y127" s="29"/>
      <c r="Z127" s="29"/>
      <c r="AA127" s="29"/>
      <c r="AB127" s="29"/>
      <c r="AC127" s="29"/>
      <c r="AD127" s="29"/>
      <c r="AE127" s="29"/>
      <c r="AR127" s="150" t="s">
        <v>265</v>
      </c>
      <c r="AT127" s="150" t="s">
        <v>262</v>
      </c>
      <c r="AU127" s="150" t="s">
        <v>88</v>
      </c>
      <c r="AY127" s="14" t="s">
        <v>152</v>
      </c>
      <c r="BE127" s="151">
        <f>IF(O127="základní",K127,0)</f>
        <v>0</v>
      </c>
      <c r="BF127" s="151">
        <f>IF(O127="snížená",K127,0)</f>
        <v>0</v>
      </c>
      <c r="BG127" s="151">
        <f>IF(O127="zákl. přenesená",K127,0)</f>
        <v>0</v>
      </c>
      <c r="BH127" s="151">
        <f>IF(O127="sníž. přenesená",K127,0)</f>
        <v>0</v>
      </c>
      <c r="BI127" s="151">
        <f>IF(O127="nulová",K127,0)</f>
        <v>0</v>
      </c>
      <c r="BJ127" s="14" t="s">
        <v>86</v>
      </c>
      <c r="BK127" s="151">
        <f>ROUND(P127*H127,2)</f>
        <v>0</v>
      </c>
      <c r="BL127" s="14" t="s">
        <v>257</v>
      </c>
      <c r="BM127" s="150" t="s">
        <v>1295</v>
      </c>
    </row>
    <row r="128" spans="1:65" s="2" customFormat="1" ht="24.15" customHeight="1">
      <c r="A128" s="29"/>
      <c r="B128" s="137"/>
      <c r="C128" s="138" t="s">
        <v>151</v>
      </c>
      <c r="D128" s="138" t="s">
        <v>153</v>
      </c>
      <c r="E128" s="139" t="s">
        <v>636</v>
      </c>
      <c r="F128" s="140" t="s">
        <v>637</v>
      </c>
      <c r="G128" s="141" t="s">
        <v>304</v>
      </c>
      <c r="H128" s="170"/>
      <c r="I128" s="143"/>
      <c r="J128" s="143"/>
      <c r="K128" s="144">
        <f>ROUND(P128*H128,2)</f>
        <v>0</v>
      </c>
      <c r="L128" s="140" t="s">
        <v>173</v>
      </c>
      <c r="M128" s="30"/>
      <c r="N128" s="145" t="s">
        <v>1</v>
      </c>
      <c r="O128" s="146" t="s">
        <v>41</v>
      </c>
      <c r="P128" s="147">
        <f>I128+J128</f>
        <v>0</v>
      </c>
      <c r="Q128" s="147">
        <f>ROUND(I128*H128,2)</f>
        <v>0</v>
      </c>
      <c r="R128" s="147">
        <f>ROUND(J128*H128,2)</f>
        <v>0</v>
      </c>
      <c r="S128" s="55"/>
      <c r="T128" s="148">
        <f>S128*H128</f>
        <v>0</v>
      </c>
      <c r="U128" s="148">
        <v>0</v>
      </c>
      <c r="V128" s="148">
        <f>U128*H128</f>
        <v>0</v>
      </c>
      <c r="W128" s="148">
        <v>0</v>
      </c>
      <c r="X128" s="149">
        <f>W128*H128</f>
        <v>0</v>
      </c>
      <c r="Y128" s="29"/>
      <c r="Z128" s="29"/>
      <c r="AA128" s="29"/>
      <c r="AB128" s="29"/>
      <c r="AC128" s="29"/>
      <c r="AD128" s="29"/>
      <c r="AE128" s="29"/>
      <c r="AR128" s="150" t="s">
        <v>157</v>
      </c>
      <c r="AT128" s="150" t="s">
        <v>153</v>
      </c>
      <c r="AU128" s="150" t="s">
        <v>88</v>
      </c>
      <c r="AY128" s="14" t="s">
        <v>152</v>
      </c>
      <c r="BE128" s="151">
        <f>IF(O128="základní",K128,0)</f>
        <v>0</v>
      </c>
      <c r="BF128" s="151">
        <f>IF(O128="snížená",K128,0)</f>
        <v>0</v>
      </c>
      <c r="BG128" s="151">
        <f>IF(O128="zákl. přenesená",K128,0)</f>
        <v>0</v>
      </c>
      <c r="BH128" s="151">
        <f>IF(O128="sníž. přenesená",K128,0)</f>
        <v>0</v>
      </c>
      <c r="BI128" s="151">
        <f>IF(O128="nulová",K128,0)</f>
        <v>0</v>
      </c>
      <c r="BJ128" s="14" t="s">
        <v>86</v>
      </c>
      <c r="BK128" s="151">
        <f>ROUND(P128*H128,2)</f>
        <v>0</v>
      </c>
      <c r="BL128" s="14" t="s">
        <v>157</v>
      </c>
      <c r="BM128" s="150" t="s">
        <v>1296</v>
      </c>
    </row>
    <row r="129" spans="1:65" s="12" customFormat="1" ht="22.8" customHeight="1">
      <c r="B129" s="125"/>
      <c r="D129" s="126" t="s">
        <v>77</v>
      </c>
      <c r="E129" s="152" t="s">
        <v>1297</v>
      </c>
      <c r="F129" s="152" t="s">
        <v>1298</v>
      </c>
      <c r="I129" s="128"/>
      <c r="J129" s="128"/>
      <c r="K129" s="153">
        <f>BK129</f>
        <v>0</v>
      </c>
      <c r="M129" s="125"/>
      <c r="N129" s="130"/>
      <c r="O129" s="131"/>
      <c r="P129" s="131"/>
      <c r="Q129" s="132">
        <f>SUM(Q130:Q134)</f>
        <v>0</v>
      </c>
      <c r="R129" s="132">
        <f>SUM(R130:R134)</f>
        <v>0</v>
      </c>
      <c r="S129" s="131"/>
      <c r="T129" s="133">
        <f>SUM(T130:T134)</f>
        <v>0</v>
      </c>
      <c r="U129" s="131"/>
      <c r="V129" s="133">
        <f>SUM(V130:V134)</f>
        <v>5.9480000000000005E-2</v>
      </c>
      <c r="W129" s="131"/>
      <c r="X129" s="134">
        <f>SUM(X130:X134)</f>
        <v>0</v>
      </c>
      <c r="AR129" s="126" t="s">
        <v>88</v>
      </c>
      <c r="AT129" s="135" t="s">
        <v>77</v>
      </c>
      <c r="AU129" s="135" t="s">
        <v>86</v>
      </c>
      <c r="AY129" s="126" t="s">
        <v>152</v>
      </c>
      <c r="BK129" s="136">
        <f>SUM(BK130:BK134)</f>
        <v>0</v>
      </c>
    </row>
    <row r="130" spans="1:65" s="2" customFormat="1" ht="24.15" customHeight="1">
      <c r="A130" s="29"/>
      <c r="B130" s="137"/>
      <c r="C130" s="138" t="s">
        <v>166</v>
      </c>
      <c r="D130" s="138" t="s">
        <v>153</v>
      </c>
      <c r="E130" s="139" t="s">
        <v>1299</v>
      </c>
      <c r="F130" s="140" t="s">
        <v>1300</v>
      </c>
      <c r="G130" s="141" t="s">
        <v>325</v>
      </c>
      <c r="H130" s="142">
        <v>92</v>
      </c>
      <c r="I130" s="143"/>
      <c r="J130" s="143"/>
      <c r="K130" s="144">
        <f>ROUND(P130*H130,2)</f>
        <v>0</v>
      </c>
      <c r="L130" s="140" t="s">
        <v>173</v>
      </c>
      <c r="M130" s="30"/>
      <c r="N130" s="145" t="s">
        <v>1</v>
      </c>
      <c r="O130" s="146" t="s">
        <v>41</v>
      </c>
      <c r="P130" s="147">
        <f>I130+J130</f>
        <v>0</v>
      </c>
      <c r="Q130" s="147">
        <f>ROUND(I130*H130,2)</f>
        <v>0</v>
      </c>
      <c r="R130" s="147">
        <f>ROUND(J130*H130,2)</f>
        <v>0</v>
      </c>
      <c r="S130" s="55"/>
      <c r="T130" s="148">
        <f>S130*H130</f>
        <v>0</v>
      </c>
      <c r="U130" s="148">
        <v>4.6999999999999999E-4</v>
      </c>
      <c r="V130" s="148">
        <f>U130*H130</f>
        <v>4.3240000000000001E-2</v>
      </c>
      <c r="W130" s="148">
        <v>0</v>
      </c>
      <c r="X130" s="149">
        <f>W130*H130</f>
        <v>0</v>
      </c>
      <c r="Y130" s="29"/>
      <c r="Z130" s="29"/>
      <c r="AA130" s="29"/>
      <c r="AB130" s="29"/>
      <c r="AC130" s="29"/>
      <c r="AD130" s="29"/>
      <c r="AE130" s="29"/>
      <c r="AR130" s="150" t="s">
        <v>257</v>
      </c>
      <c r="AT130" s="150" t="s">
        <v>153</v>
      </c>
      <c r="AU130" s="150" t="s">
        <v>88</v>
      </c>
      <c r="AY130" s="14" t="s">
        <v>152</v>
      </c>
      <c r="BE130" s="151">
        <f>IF(O130="základní",K130,0)</f>
        <v>0</v>
      </c>
      <c r="BF130" s="151">
        <f>IF(O130="snížená",K130,0)</f>
        <v>0</v>
      </c>
      <c r="BG130" s="151">
        <f>IF(O130="zákl. přenesená",K130,0)</f>
        <v>0</v>
      </c>
      <c r="BH130" s="151">
        <f>IF(O130="sníž. přenesená",K130,0)</f>
        <v>0</v>
      </c>
      <c r="BI130" s="151">
        <f>IF(O130="nulová",K130,0)</f>
        <v>0</v>
      </c>
      <c r="BJ130" s="14" t="s">
        <v>86</v>
      </c>
      <c r="BK130" s="151">
        <f>ROUND(P130*H130,2)</f>
        <v>0</v>
      </c>
      <c r="BL130" s="14" t="s">
        <v>257</v>
      </c>
      <c r="BM130" s="150" t="s">
        <v>1301</v>
      </c>
    </row>
    <row r="131" spans="1:65" s="2" customFormat="1" ht="16.5" customHeight="1">
      <c r="A131" s="29"/>
      <c r="B131" s="137"/>
      <c r="C131" s="138" t="s">
        <v>192</v>
      </c>
      <c r="D131" s="138" t="s">
        <v>153</v>
      </c>
      <c r="E131" s="139" t="s">
        <v>1302</v>
      </c>
      <c r="F131" s="140" t="s">
        <v>1303</v>
      </c>
      <c r="G131" s="141" t="s">
        <v>172</v>
      </c>
      <c r="H131" s="142">
        <v>8</v>
      </c>
      <c r="I131" s="143"/>
      <c r="J131" s="143"/>
      <c r="K131" s="144">
        <f>ROUND(P131*H131,2)</f>
        <v>0</v>
      </c>
      <c r="L131" s="140" t="s">
        <v>1</v>
      </c>
      <c r="M131" s="30"/>
      <c r="N131" s="145" t="s">
        <v>1</v>
      </c>
      <c r="O131" s="146" t="s">
        <v>41</v>
      </c>
      <c r="P131" s="147">
        <f>I131+J131</f>
        <v>0</v>
      </c>
      <c r="Q131" s="147">
        <f>ROUND(I131*H131,2)</f>
        <v>0</v>
      </c>
      <c r="R131" s="147">
        <f>ROUND(J131*H131,2)</f>
        <v>0</v>
      </c>
      <c r="S131" s="55"/>
      <c r="T131" s="148">
        <f>S131*H131</f>
        <v>0</v>
      </c>
      <c r="U131" s="148">
        <v>0</v>
      </c>
      <c r="V131" s="148">
        <f>U131*H131</f>
        <v>0</v>
      </c>
      <c r="W131" s="148">
        <v>0</v>
      </c>
      <c r="X131" s="149">
        <f>W131*H131</f>
        <v>0</v>
      </c>
      <c r="Y131" s="29"/>
      <c r="Z131" s="29"/>
      <c r="AA131" s="29"/>
      <c r="AB131" s="29"/>
      <c r="AC131" s="29"/>
      <c r="AD131" s="29"/>
      <c r="AE131" s="29"/>
      <c r="AR131" s="150" t="s">
        <v>257</v>
      </c>
      <c r="AT131" s="150" t="s">
        <v>153</v>
      </c>
      <c r="AU131" s="150" t="s">
        <v>88</v>
      </c>
      <c r="AY131" s="14" t="s">
        <v>152</v>
      </c>
      <c r="BE131" s="151">
        <f>IF(O131="základní",K131,0)</f>
        <v>0</v>
      </c>
      <c r="BF131" s="151">
        <f>IF(O131="snížená",K131,0)</f>
        <v>0</v>
      </c>
      <c r="BG131" s="151">
        <f>IF(O131="zákl. přenesená",K131,0)</f>
        <v>0</v>
      </c>
      <c r="BH131" s="151">
        <f>IF(O131="sníž. přenesená",K131,0)</f>
        <v>0</v>
      </c>
      <c r="BI131" s="151">
        <f>IF(O131="nulová",K131,0)</f>
        <v>0</v>
      </c>
      <c r="BJ131" s="14" t="s">
        <v>86</v>
      </c>
      <c r="BK131" s="151">
        <f>ROUND(P131*H131,2)</f>
        <v>0</v>
      </c>
      <c r="BL131" s="14" t="s">
        <v>257</v>
      </c>
      <c r="BM131" s="150" t="s">
        <v>1304</v>
      </c>
    </row>
    <row r="132" spans="1:65" s="2" customFormat="1" ht="24.15" customHeight="1">
      <c r="A132" s="29"/>
      <c r="B132" s="137"/>
      <c r="C132" s="138" t="s">
        <v>215</v>
      </c>
      <c r="D132" s="138" t="s">
        <v>153</v>
      </c>
      <c r="E132" s="139" t="s">
        <v>1305</v>
      </c>
      <c r="F132" s="140" t="s">
        <v>1306</v>
      </c>
      <c r="G132" s="141" t="s">
        <v>325</v>
      </c>
      <c r="H132" s="142">
        <v>28</v>
      </c>
      <c r="I132" s="143"/>
      <c r="J132" s="143"/>
      <c r="K132" s="144">
        <f>ROUND(P132*H132,2)</f>
        <v>0</v>
      </c>
      <c r="L132" s="140" t="s">
        <v>173</v>
      </c>
      <c r="M132" s="30"/>
      <c r="N132" s="145" t="s">
        <v>1</v>
      </c>
      <c r="O132" s="146" t="s">
        <v>41</v>
      </c>
      <c r="P132" s="147">
        <f>I132+J132</f>
        <v>0</v>
      </c>
      <c r="Q132" s="147">
        <f>ROUND(I132*H132,2)</f>
        <v>0</v>
      </c>
      <c r="R132" s="147">
        <f>ROUND(J132*H132,2)</f>
        <v>0</v>
      </c>
      <c r="S132" s="55"/>
      <c r="T132" s="148">
        <f>S132*H132</f>
        <v>0</v>
      </c>
      <c r="U132" s="148">
        <v>5.8E-4</v>
      </c>
      <c r="V132" s="148">
        <f>U132*H132</f>
        <v>1.6240000000000001E-2</v>
      </c>
      <c r="W132" s="148">
        <v>0</v>
      </c>
      <c r="X132" s="149">
        <f>W132*H132</f>
        <v>0</v>
      </c>
      <c r="Y132" s="29"/>
      <c r="Z132" s="29"/>
      <c r="AA132" s="29"/>
      <c r="AB132" s="29"/>
      <c r="AC132" s="29"/>
      <c r="AD132" s="29"/>
      <c r="AE132" s="29"/>
      <c r="AR132" s="150" t="s">
        <v>257</v>
      </c>
      <c r="AT132" s="150" t="s">
        <v>153</v>
      </c>
      <c r="AU132" s="150" t="s">
        <v>88</v>
      </c>
      <c r="AY132" s="14" t="s">
        <v>152</v>
      </c>
      <c r="BE132" s="151">
        <f>IF(O132="základní",K132,0)</f>
        <v>0</v>
      </c>
      <c r="BF132" s="151">
        <f>IF(O132="snížená",K132,0)</f>
        <v>0</v>
      </c>
      <c r="BG132" s="151">
        <f>IF(O132="zákl. přenesená",K132,0)</f>
        <v>0</v>
      </c>
      <c r="BH132" s="151">
        <f>IF(O132="sníž. přenesená",K132,0)</f>
        <v>0</v>
      </c>
      <c r="BI132" s="151">
        <f>IF(O132="nulová",K132,0)</f>
        <v>0</v>
      </c>
      <c r="BJ132" s="14" t="s">
        <v>86</v>
      </c>
      <c r="BK132" s="151">
        <f>ROUND(P132*H132,2)</f>
        <v>0</v>
      </c>
      <c r="BL132" s="14" t="s">
        <v>257</v>
      </c>
      <c r="BM132" s="150" t="s">
        <v>1307</v>
      </c>
    </row>
    <row r="133" spans="1:65" s="2" customFormat="1" ht="24.15" customHeight="1">
      <c r="A133" s="29"/>
      <c r="B133" s="137"/>
      <c r="C133" s="138" t="s">
        <v>219</v>
      </c>
      <c r="D133" s="138" t="s">
        <v>153</v>
      </c>
      <c r="E133" s="139" t="s">
        <v>1308</v>
      </c>
      <c r="F133" s="140" t="s">
        <v>1309</v>
      </c>
      <c r="G133" s="141" t="s">
        <v>325</v>
      </c>
      <c r="H133" s="142">
        <v>120</v>
      </c>
      <c r="I133" s="143"/>
      <c r="J133" s="143"/>
      <c r="K133" s="144">
        <f>ROUND(P133*H133,2)</f>
        <v>0</v>
      </c>
      <c r="L133" s="140" t="s">
        <v>173</v>
      </c>
      <c r="M133" s="30"/>
      <c r="N133" s="145" t="s">
        <v>1</v>
      </c>
      <c r="O133" s="146" t="s">
        <v>41</v>
      </c>
      <c r="P133" s="147">
        <f>I133+J133</f>
        <v>0</v>
      </c>
      <c r="Q133" s="147">
        <f>ROUND(I133*H133,2)</f>
        <v>0</v>
      </c>
      <c r="R133" s="147">
        <f>ROUND(J133*H133,2)</f>
        <v>0</v>
      </c>
      <c r="S133" s="55"/>
      <c r="T133" s="148">
        <f>S133*H133</f>
        <v>0</v>
      </c>
      <c r="U133" s="148">
        <v>0</v>
      </c>
      <c r="V133" s="148">
        <f>U133*H133</f>
        <v>0</v>
      </c>
      <c r="W133" s="148">
        <v>0</v>
      </c>
      <c r="X133" s="149">
        <f>W133*H133</f>
        <v>0</v>
      </c>
      <c r="Y133" s="29"/>
      <c r="Z133" s="29"/>
      <c r="AA133" s="29"/>
      <c r="AB133" s="29"/>
      <c r="AC133" s="29"/>
      <c r="AD133" s="29"/>
      <c r="AE133" s="29"/>
      <c r="AR133" s="150" t="s">
        <v>257</v>
      </c>
      <c r="AT133" s="150" t="s">
        <v>153</v>
      </c>
      <c r="AU133" s="150" t="s">
        <v>88</v>
      </c>
      <c r="AY133" s="14" t="s">
        <v>152</v>
      </c>
      <c r="BE133" s="151">
        <f>IF(O133="základní",K133,0)</f>
        <v>0</v>
      </c>
      <c r="BF133" s="151">
        <f>IF(O133="snížená",K133,0)</f>
        <v>0</v>
      </c>
      <c r="BG133" s="151">
        <f>IF(O133="zákl. přenesená",K133,0)</f>
        <v>0</v>
      </c>
      <c r="BH133" s="151">
        <f>IF(O133="sníž. přenesená",K133,0)</f>
        <v>0</v>
      </c>
      <c r="BI133" s="151">
        <f>IF(O133="nulová",K133,0)</f>
        <v>0</v>
      </c>
      <c r="BJ133" s="14" t="s">
        <v>86</v>
      </c>
      <c r="BK133" s="151">
        <f>ROUND(P133*H133,2)</f>
        <v>0</v>
      </c>
      <c r="BL133" s="14" t="s">
        <v>257</v>
      </c>
      <c r="BM133" s="150" t="s">
        <v>1310</v>
      </c>
    </row>
    <row r="134" spans="1:65" s="2" customFormat="1" ht="24.15" customHeight="1">
      <c r="A134" s="29"/>
      <c r="B134" s="137"/>
      <c r="C134" s="138" t="s">
        <v>210</v>
      </c>
      <c r="D134" s="138" t="s">
        <v>153</v>
      </c>
      <c r="E134" s="139" t="s">
        <v>1311</v>
      </c>
      <c r="F134" s="140" t="s">
        <v>1312</v>
      </c>
      <c r="G134" s="141" t="s">
        <v>304</v>
      </c>
      <c r="H134" s="170"/>
      <c r="I134" s="143"/>
      <c r="J134" s="143"/>
      <c r="K134" s="144">
        <f>ROUND(P134*H134,2)</f>
        <v>0</v>
      </c>
      <c r="L134" s="140" t="s">
        <v>173</v>
      </c>
      <c r="M134" s="30"/>
      <c r="N134" s="145" t="s">
        <v>1</v>
      </c>
      <c r="O134" s="146" t="s">
        <v>41</v>
      </c>
      <c r="P134" s="147">
        <f>I134+J134</f>
        <v>0</v>
      </c>
      <c r="Q134" s="147">
        <f>ROUND(I134*H134,2)</f>
        <v>0</v>
      </c>
      <c r="R134" s="147">
        <f>ROUND(J134*H134,2)</f>
        <v>0</v>
      </c>
      <c r="S134" s="55"/>
      <c r="T134" s="148">
        <f>S134*H134</f>
        <v>0</v>
      </c>
      <c r="U134" s="148">
        <v>0</v>
      </c>
      <c r="V134" s="148">
        <f>U134*H134</f>
        <v>0</v>
      </c>
      <c r="W134" s="148">
        <v>0</v>
      </c>
      <c r="X134" s="149">
        <f>W134*H134</f>
        <v>0</v>
      </c>
      <c r="Y134" s="29"/>
      <c r="Z134" s="29"/>
      <c r="AA134" s="29"/>
      <c r="AB134" s="29"/>
      <c r="AC134" s="29"/>
      <c r="AD134" s="29"/>
      <c r="AE134" s="29"/>
      <c r="AR134" s="150" t="s">
        <v>257</v>
      </c>
      <c r="AT134" s="150" t="s">
        <v>153</v>
      </c>
      <c r="AU134" s="150" t="s">
        <v>88</v>
      </c>
      <c r="AY134" s="14" t="s">
        <v>152</v>
      </c>
      <c r="BE134" s="151">
        <f>IF(O134="základní",K134,0)</f>
        <v>0</v>
      </c>
      <c r="BF134" s="151">
        <f>IF(O134="snížená",K134,0)</f>
        <v>0</v>
      </c>
      <c r="BG134" s="151">
        <f>IF(O134="zákl. přenesená",K134,0)</f>
        <v>0</v>
      </c>
      <c r="BH134" s="151">
        <f>IF(O134="sníž. přenesená",K134,0)</f>
        <v>0</v>
      </c>
      <c r="BI134" s="151">
        <f>IF(O134="nulová",K134,0)</f>
        <v>0</v>
      </c>
      <c r="BJ134" s="14" t="s">
        <v>86</v>
      </c>
      <c r="BK134" s="151">
        <f>ROUND(P134*H134,2)</f>
        <v>0</v>
      </c>
      <c r="BL134" s="14" t="s">
        <v>257</v>
      </c>
      <c r="BM134" s="150" t="s">
        <v>1313</v>
      </c>
    </row>
    <row r="135" spans="1:65" s="12" customFormat="1" ht="22.8" customHeight="1">
      <c r="B135" s="125"/>
      <c r="D135" s="126" t="s">
        <v>77</v>
      </c>
      <c r="E135" s="152" t="s">
        <v>1314</v>
      </c>
      <c r="F135" s="152" t="s">
        <v>1315</v>
      </c>
      <c r="I135" s="128"/>
      <c r="J135" s="128"/>
      <c r="K135" s="153">
        <f>BK135</f>
        <v>0</v>
      </c>
      <c r="M135" s="125"/>
      <c r="N135" s="130"/>
      <c r="O135" s="131"/>
      <c r="P135" s="131"/>
      <c r="Q135" s="132">
        <f>SUM(Q136:Q138)</f>
        <v>0</v>
      </c>
      <c r="R135" s="132">
        <f>SUM(R136:R138)</f>
        <v>0</v>
      </c>
      <c r="S135" s="131"/>
      <c r="T135" s="133">
        <f>SUM(T136:T138)</f>
        <v>0</v>
      </c>
      <c r="U135" s="131"/>
      <c r="V135" s="133">
        <f>SUM(V136:V138)</f>
        <v>8.0999999999999996E-3</v>
      </c>
      <c r="W135" s="131"/>
      <c r="X135" s="134">
        <f>SUM(X136:X138)</f>
        <v>0</v>
      </c>
      <c r="AR135" s="126" t="s">
        <v>88</v>
      </c>
      <c r="AT135" s="135" t="s">
        <v>77</v>
      </c>
      <c r="AU135" s="135" t="s">
        <v>86</v>
      </c>
      <c r="AY135" s="126" t="s">
        <v>152</v>
      </c>
      <c r="BK135" s="136">
        <f>SUM(BK136:BK138)</f>
        <v>0</v>
      </c>
    </row>
    <row r="136" spans="1:65" s="2" customFormat="1" ht="24.15" customHeight="1">
      <c r="A136" s="29"/>
      <c r="B136" s="137"/>
      <c r="C136" s="138" t="s">
        <v>89</v>
      </c>
      <c r="D136" s="138" t="s">
        <v>153</v>
      </c>
      <c r="E136" s="139" t="s">
        <v>1316</v>
      </c>
      <c r="F136" s="140" t="s">
        <v>1317</v>
      </c>
      <c r="G136" s="141" t="s">
        <v>172</v>
      </c>
      <c r="H136" s="142">
        <v>10</v>
      </c>
      <c r="I136" s="143"/>
      <c r="J136" s="143"/>
      <c r="K136" s="144">
        <f>ROUND(P136*H136,2)</f>
        <v>0</v>
      </c>
      <c r="L136" s="140" t="s">
        <v>173</v>
      </c>
      <c r="M136" s="30"/>
      <c r="N136" s="145" t="s">
        <v>1</v>
      </c>
      <c r="O136" s="146" t="s">
        <v>41</v>
      </c>
      <c r="P136" s="147">
        <f>I136+J136</f>
        <v>0</v>
      </c>
      <c r="Q136" s="147">
        <f>ROUND(I136*H136,2)</f>
        <v>0</v>
      </c>
      <c r="R136" s="147">
        <f>ROUND(J136*H136,2)</f>
        <v>0</v>
      </c>
      <c r="S136" s="55"/>
      <c r="T136" s="148">
        <f>S136*H136</f>
        <v>0</v>
      </c>
      <c r="U136" s="148">
        <v>1.1E-4</v>
      </c>
      <c r="V136" s="148">
        <f>U136*H136</f>
        <v>1.1000000000000001E-3</v>
      </c>
      <c r="W136" s="148">
        <v>0</v>
      </c>
      <c r="X136" s="149">
        <f>W136*H136</f>
        <v>0</v>
      </c>
      <c r="Y136" s="29"/>
      <c r="Z136" s="29"/>
      <c r="AA136" s="29"/>
      <c r="AB136" s="29"/>
      <c r="AC136" s="29"/>
      <c r="AD136" s="29"/>
      <c r="AE136" s="29"/>
      <c r="AR136" s="150" t="s">
        <v>257</v>
      </c>
      <c r="AT136" s="150" t="s">
        <v>153</v>
      </c>
      <c r="AU136" s="150" t="s">
        <v>88</v>
      </c>
      <c r="AY136" s="14" t="s">
        <v>152</v>
      </c>
      <c r="BE136" s="151">
        <f>IF(O136="základní",K136,0)</f>
        <v>0</v>
      </c>
      <c r="BF136" s="151">
        <f>IF(O136="snížená",K136,0)</f>
        <v>0</v>
      </c>
      <c r="BG136" s="151">
        <f>IF(O136="zákl. přenesená",K136,0)</f>
        <v>0</v>
      </c>
      <c r="BH136" s="151">
        <f>IF(O136="sníž. přenesená",K136,0)</f>
        <v>0</v>
      </c>
      <c r="BI136" s="151">
        <f>IF(O136="nulová",K136,0)</f>
        <v>0</v>
      </c>
      <c r="BJ136" s="14" t="s">
        <v>86</v>
      </c>
      <c r="BK136" s="151">
        <f>ROUND(P136*H136,2)</f>
        <v>0</v>
      </c>
      <c r="BL136" s="14" t="s">
        <v>257</v>
      </c>
      <c r="BM136" s="150" t="s">
        <v>1318</v>
      </c>
    </row>
    <row r="137" spans="1:65" s="2" customFormat="1" ht="24.15" customHeight="1">
      <c r="A137" s="29"/>
      <c r="B137" s="137"/>
      <c r="C137" s="138" t="s">
        <v>231</v>
      </c>
      <c r="D137" s="138" t="s">
        <v>153</v>
      </c>
      <c r="E137" s="139" t="s">
        <v>1319</v>
      </c>
      <c r="F137" s="140" t="s">
        <v>1320</v>
      </c>
      <c r="G137" s="141" t="s">
        <v>172</v>
      </c>
      <c r="H137" s="142">
        <v>10</v>
      </c>
      <c r="I137" s="143"/>
      <c r="J137" s="143"/>
      <c r="K137" s="144">
        <f>ROUND(P137*H137,2)</f>
        <v>0</v>
      </c>
      <c r="L137" s="140" t="s">
        <v>173</v>
      </c>
      <c r="M137" s="30"/>
      <c r="N137" s="145" t="s">
        <v>1</v>
      </c>
      <c r="O137" s="146" t="s">
        <v>41</v>
      </c>
      <c r="P137" s="147">
        <f>I137+J137</f>
        <v>0</v>
      </c>
      <c r="Q137" s="147">
        <f>ROUND(I137*H137,2)</f>
        <v>0</v>
      </c>
      <c r="R137" s="147">
        <f>ROUND(J137*H137,2)</f>
        <v>0</v>
      </c>
      <c r="S137" s="55"/>
      <c r="T137" s="148">
        <f>S137*H137</f>
        <v>0</v>
      </c>
      <c r="U137" s="148">
        <v>6.9999999999999999E-4</v>
      </c>
      <c r="V137" s="148">
        <f>U137*H137</f>
        <v>7.0000000000000001E-3</v>
      </c>
      <c r="W137" s="148">
        <v>0</v>
      </c>
      <c r="X137" s="149">
        <f>W137*H137</f>
        <v>0</v>
      </c>
      <c r="Y137" s="29"/>
      <c r="Z137" s="29"/>
      <c r="AA137" s="29"/>
      <c r="AB137" s="29"/>
      <c r="AC137" s="29"/>
      <c r="AD137" s="29"/>
      <c r="AE137" s="29"/>
      <c r="AR137" s="150" t="s">
        <v>257</v>
      </c>
      <c r="AT137" s="150" t="s">
        <v>153</v>
      </c>
      <c r="AU137" s="150" t="s">
        <v>88</v>
      </c>
      <c r="AY137" s="14" t="s">
        <v>152</v>
      </c>
      <c r="BE137" s="151">
        <f>IF(O137="základní",K137,0)</f>
        <v>0</v>
      </c>
      <c r="BF137" s="151">
        <f>IF(O137="snížená",K137,0)</f>
        <v>0</v>
      </c>
      <c r="BG137" s="151">
        <f>IF(O137="zákl. přenesená",K137,0)</f>
        <v>0</v>
      </c>
      <c r="BH137" s="151">
        <f>IF(O137="sníž. přenesená",K137,0)</f>
        <v>0</v>
      </c>
      <c r="BI137" s="151">
        <f>IF(O137="nulová",K137,0)</f>
        <v>0</v>
      </c>
      <c r="BJ137" s="14" t="s">
        <v>86</v>
      </c>
      <c r="BK137" s="151">
        <f>ROUND(P137*H137,2)</f>
        <v>0</v>
      </c>
      <c r="BL137" s="14" t="s">
        <v>257</v>
      </c>
      <c r="BM137" s="150" t="s">
        <v>1321</v>
      </c>
    </row>
    <row r="138" spans="1:65" s="2" customFormat="1" ht="24.15" customHeight="1">
      <c r="A138" s="29"/>
      <c r="B138" s="137"/>
      <c r="C138" s="138" t="s">
        <v>236</v>
      </c>
      <c r="D138" s="138" t="s">
        <v>153</v>
      </c>
      <c r="E138" s="139" t="s">
        <v>1322</v>
      </c>
      <c r="F138" s="140" t="s">
        <v>1323</v>
      </c>
      <c r="G138" s="141" t="s">
        <v>304</v>
      </c>
      <c r="H138" s="170"/>
      <c r="I138" s="143"/>
      <c r="J138" s="143"/>
      <c r="K138" s="144">
        <f>ROUND(P138*H138,2)</f>
        <v>0</v>
      </c>
      <c r="L138" s="140" t="s">
        <v>173</v>
      </c>
      <c r="M138" s="30"/>
      <c r="N138" s="145" t="s">
        <v>1</v>
      </c>
      <c r="O138" s="146" t="s">
        <v>41</v>
      </c>
      <c r="P138" s="147">
        <f>I138+J138</f>
        <v>0</v>
      </c>
      <c r="Q138" s="147">
        <f>ROUND(I138*H138,2)</f>
        <v>0</v>
      </c>
      <c r="R138" s="147">
        <f>ROUND(J138*H138,2)</f>
        <v>0</v>
      </c>
      <c r="S138" s="55"/>
      <c r="T138" s="148">
        <f>S138*H138</f>
        <v>0</v>
      </c>
      <c r="U138" s="148">
        <v>0</v>
      </c>
      <c r="V138" s="148">
        <f>U138*H138</f>
        <v>0</v>
      </c>
      <c r="W138" s="148">
        <v>0</v>
      </c>
      <c r="X138" s="149">
        <f>W138*H138</f>
        <v>0</v>
      </c>
      <c r="Y138" s="29"/>
      <c r="Z138" s="29"/>
      <c r="AA138" s="29"/>
      <c r="AB138" s="29"/>
      <c r="AC138" s="29"/>
      <c r="AD138" s="29"/>
      <c r="AE138" s="29"/>
      <c r="AR138" s="150" t="s">
        <v>257</v>
      </c>
      <c r="AT138" s="150" t="s">
        <v>153</v>
      </c>
      <c r="AU138" s="150" t="s">
        <v>88</v>
      </c>
      <c r="AY138" s="14" t="s">
        <v>152</v>
      </c>
      <c r="BE138" s="151">
        <f>IF(O138="základní",K138,0)</f>
        <v>0</v>
      </c>
      <c r="BF138" s="151">
        <f>IF(O138="snížená",K138,0)</f>
        <v>0</v>
      </c>
      <c r="BG138" s="151">
        <f>IF(O138="zákl. přenesená",K138,0)</f>
        <v>0</v>
      </c>
      <c r="BH138" s="151">
        <f>IF(O138="sníž. přenesená",K138,0)</f>
        <v>0</v>
      </c>
      <c r="BI138" s="151">
        <f>IF(O138="nulová",K138,0)</f>
        <v>0</v>
      </c>
      <c r="BJ138" s="14" t="s">
        <v>86</v>
      </c>
      <c r="BK138" s="151">
        <f>ROUND(P138*H138,2)</f>
        <v>0</v>
      </c>
      <c r="BL138" s="14" t="s">
        <v>257</v>
      </c>
      <c r="BM138" s="150" t="s">
        <v>1324</v>
      </c>
    </row>
    <row r="139" spans="1:65" s="12" customFormat="1" ht="22.8" customHeight="1">
      <c r="B139" s="125"/>
      <c r="D139" s="126" t="s">
        <v>77</v>
      </c>
      <c r="E139" s="152" t="s">
        <v>1325</v>
      </c>
      <c r="F139" s="152" t="s">
        <v>1326</v>
      </c>
      <c r="I139" s="128"/>
      <c r="J139" s="128"/>
      <c r="K139" s="153">
        <f>BK139</f>
        <v>0</v>
      </c>
      <c r="M139" s="125"/>
      <c r="N139" s="130"/>
      <c r="O139" s="131"/>
      <c r="P139" s="131"/>
      <c r="Q139" s="132">
        <f>SUM(Q140:Q142)</f>
        <v>0</v>
      </c>
      <c r="R139" s="132">
        <f>SUM(R140:R142)</f>
        <v>0</v>
      </c>
      <c r="S139" s="131"/>
      <c r="T139" s="133">
        <f>SUM(T140:T142)</f>
        <v>0</v>
      </c>
      <c r="U139" s="131"/>
      <c r="V139" s="133">
        <f>SUM(V140:V142)</f>
        <v>0.20455999999999999</v>
      </c>
      <c r="W139" s="131"/>
      <c r="X139" s="134">
        <f>SUM(X140:X142)</f>
        <v>0</v>
      </c>
      <c r="AR139" s="126" t="s">
        <v>88</v>
      </c>
      <c r="AT139" s="135" t="s">
        <v>77</v>
      </c>
      <c r="AU139" s="135" t="s">
        <v>86</v>
      </c>
      <c r="AY139" s="126" t="s">
        <v>152</v>
      </c>
      <c r="BK139" s="136">
        <f>SUM(BK140:BK142)</f>
        <v>0</v>
      </c>
    </row>
    <row r="140" spans="1:65" s="2" customFormat="1" ht="33" customHeight="1">
      <c r="A140" s="29"/>
      <c r="B140" s="137"/>
      <c r="C140" s="138" t="s">
        <v>240</v>
      </c>
      <c r="D140" s="138" t="s">
        <v>153</v>
      </c>
      <c r="E140" s="139" t="s">
        <v>1327</v>
      </c>
      <c r="F140" s="140" t="s">
        <v>1328</v>
      </c>
      <c r="G140" s="141" t="s">
        <v>172</v>
      </c>
      <c r="H140" s="142">
        <v>8</v>
      </c>
      <c r="I140" s="143"/>
      <c r="J140" s="143"/>
      <c r="K140" s="144">
        <f>ROUND(P140*H140,2)</f>
        <v>0</v>
      </c>
      <c r="L140" s="140" t="s">
        <v>173</v>
      </c>
      <c r="M140" s="30"/>
      <c r="N140" s="145" t="s">
        <v>1</v>
      </c>
      <c r="O140" s="146" t="s">
        <v>41</v>
      </c>
      <c r="P140" s="147">
        <f>I140+J140</f>
        <v>0</v>
      </c>
      <c r="Q140" s="147">
        <f>ROUND(I140*H140,2)</f>
        <v>0</v>
      </c>
      <c r="R140" s="147">
        <f>ROUND(J140*H140,2)</f>
        <v>0</v>
      </c>
      <c r="S140" s="55"/>
      <c r="T140" s="148">
        <f>S140*H140</f>
        <v>0</v>
      </c>
      <c r="U140" s="148">
        <v>1.8499999999999999E-2</v>
      </c>
      <c r="V140" s="148">
        <f>U140*H140</f>
        <v>0.14799999999999999</v>
      </c>
      <c r="W140" s="148">
        <v>0</v>
      </c>
      <c r="X140" s="149">
        <f>W140*H140</f>
        <v>0</v>
      </c>
      <c r="Y140" s="29"/>
      <c r="Z140" s="29"/>
      <c r="AA140" s="29"/>
      <c r="AB140" s="29"/>
      <c r="AC140" s="29"/>
      <c r="AD140" s="29"/>
      <c r="AE140" s="29"/>
      <c r="AR140" s="150" t="s">
        <v>257</v>
      </c>
      <c r="AT140" s="150" t="s">
        <v>153</v>
      </c>
      <c r="AU140" s="150" t="s">
        <v>88</v>
      </c>
      <c r="AY140" s="14" t="s">
        <v>152</v>
      </c>
      <c r="BE140" s="151">
        <f>IF(O140="základní",K140,0)</f>
        <v>0</v>
      </c>
      <c r="BF140" s="151">
        <f>IF(O140="snížená",K140,0)</f>
        <v>0</v>
      </c>
      <c r="BG140" s="151">
        <f>IF(O140="zákl. přenesená",K140,0)</f>
        <v>0</v>
      </c>
      <c r="BH140" s="151">
        <f>IF(O140="sníž. přenesená",K140,0)</f>
        <v>0</v>
      </c>
      <c r="BI140" s="151">
        <f>IF(O140="nulová",K140,0)</f>
        <v>0</v>
      </c>
      <c r="BJ140" s="14" t="s">
        <v>86</v>
      </c>
      <c r="BK140" s="151">
        <f>ROUND(P140*H140,2)</f>
        <v>0</v>
      </c>
      <c r="BL140" s="14" t="s">
        <v>257</v>
      </c>
      <c r="BM140" s="150" t="s">
        <v>1329</v>
      </c>
    </row>
    <row r="141" spans="1:65" s="2" customFormat="1" ht="37.799999999999997" customHeight="1">
      <c r="A141" s="29"/>
      <c r="B141" s="137"/>
      <c r="C141" s="138" t="s">
        <v>244</v>
      </c>
      <c r="D141" s="138" t="s">
        <v>153</v>
      </c>
      <c r="E141" s="139" t="s">
        <v>1330</v>
      </c>
      <c r="F141" s="140" t="s">
        <v>1331</v>
      </c>
      <c r="G141" s="141" t="s">
        <v>172</v>
      </c>
      <c r="H141" s="142">
        <v>2</v>
      </c>
      <c r="I141" s="143"/>
      <c r="J141" s="143"/>
      <c r="K141" s="144">
        <f>ROUND(P141*H141,2)</f>
        <v>0</v>
      </c>
      <c r="L141" s="140" t="s">
        <v>173</v>
      </c>
      <c r="M141" s="30"/>
      <c r="N141" s="145" t="s">
        <v>1</v>
      </c>
      <c r="O141" s="146" t="s">
        <v>41</v>
      </c>
      <c r="P141" s="147">
        <f>I141+J141</f>
        <v>0</v>
      </c>
      <c r="Q141" s="147">
        <f>ROUND(I141*H141,2)</f>
        <v>0</v>
      </c>
      <c r="R141" s="147">
        <f>ROUND(J141*H141,2)</f>
        <v>0</v>
      </c>
      <c r="S141" s="55"/>
      <c r="T141" s="148">
        <f>S141*H141</f>
        <v>0</v>
      </c>
      <c r="U141" s="148">
        <v>2.828E-2</v>
      </c>
      <c r="V141" s="148">
        <f>U141*H141</f>
        <v>5.6559999999999999E-2</v>
      </c>
      <c r="W141" s="148">
        <v>0</v>
      </c>
      <c r="X141" s="149">
        <f>W141*H141</f>
        <v>0</v>
      </c>
      <c r="Y141" s="29"/>
      <c r="Z141" s="29"/>
      <c r="AA141" s="29"/>
      <c r="AB141" s="29"/>
      <c r="AC141" s="29"/>
      <c r="AD141" s="29"/>
      <c r="AE141" s="29"/>
      <c r="AR141" s="150" t="s">
        <v>257</v>
      </c>
      <c r="AT141" s="150" t="s">
        <v>153</v>
      </c>
      <c r="AU141" s="150" t="s">
        <v>88</v>
      </c>
      <c r="AY141" s="14" t="s">
        <v>152</v>
      </c>
      <c r="BE141" s="151">
        <f>IF(O141="základní",K141,0)</f>
        <v>0</v>
      </c>
      <c r="BF141" s="151">
        <f>IF(O141="snížená",K141,0)</f>
        <v>0</v>
      </c>
      <c r="BG141" s="151">
        <f>IF(O141="zákl. přenesená",K141,0)</f>
        <v>0</v>
      </c>
      <c r="BH141" s="151">
        <f>IF(O141="sníž. přenesená",K141,0)</f>
        <v>0</v>
      </c>
      <c r="BI141" s="151">
        <f>IF(O141="nulová",K141,0)</f>
        <v>0</v>
      </c>
      <c r="BJ141" s="14" t="s">
        <v>86</v>
      </c>
      <c r="BK141" s="151">
        <f>ROUND(P141*H141,2)</f>
        <v>0</v>
      </c>
      <c r="BL141" s="14" t="s">
        <v>257</v>
      </c>
      <c r="BM141" s="150" t="s">
        <v>1332</v>
      </c>
    </row>
    <row r="142" spans="1:65" s="2" customFormat="1" ht="24.15" customHeight="1">
      <c r="A142" s="29"/>
      <c r="B142" s="137"/>
      <c r="C142" s="138" t="s">
        <v>9</v>
      </c>
      <c r="D142" s="138" t="s">
        <v>153</v>
      </c>
      <c r="E142" s="139" t="s">
        <v>1333</v>
      </c>
      <c r="F142" s="140" t="s">
        <v>1334</v>
      </c>
      <c r="G142" s="141" t="s">
        <v>304</v>
      </c>
      <c r="H142" s="170"/>
      <c r="I142" s="143"/>
      <c r="J142" s="143"/>
      <c r="K142" s="144">
        <f>ROUND(P142*H142,2)</f>
        <v>0</v>
      </c>
      <c r="L142" s="140" t="s">
        <v>173</v>
      </c>
      <c r="M142" s="30"/>
      <c r="N142" s="145" t="s">
        <v>1</v>
      </c>
      <c r="O142" s="146" t="s">
        <v>41</v>
      </c>
      <c r="P142" s="147">
        <f>I142+J142</f>
        <v>0</v>
      </c>
      <c r="Q142" s="147">
        <f>ROUND(I142*H142,2)</f>
        <v>0</v>
      </c>
      <c r="R142" s="147">
        <f>ROUND(J142*H142,2)</f>
        <v>0</v>
      </c>
      <c r="S142" s="55"/>
      <c r="T142" s="148">
        <f>S142*H142</f>
        <v>0</v>
      </c>
      <c r="U142" s="148">
        <v>0</v>
      </c>
      <c r="V142" s="148">
        <f>U142*H142</f>
        <v>0</v>
      </c>
      <c r="W142" s="148">
        <v>0</v>
      </c>
      <c r="X142" s="149">
        <f>W142*H142</f>
        <v>0</v>
      </c>
      <c r="Y142" s="29"/>
      <c r="Z142" s="29"/>
      <c r="AA142" s="29"/>
      <c r="AB142" s="29"/>
      <c r="AC142" s="29"/>
      <c r="AD142" s="29"/>
      <c r="AE142" s="29"/>
      <c r="AR142" s="150" t="s">
        <v>257</v>
      </c>
      <c r="AT142" s="150" t="s">
        <v>153</v>
      </c>
      <c r="AU142" s="150" t="s">
        <v>88</v>
      </c>
      <c r="AY142" s="14" t="s">
        <v>152</v>
      </c>
      <c r="BE142" s="151">
        <f>IF(O142="základní",K142,0)</f>
        <v>0</v>
      </c>
      <c r="BF142" s="151">
        <f>IF(O142="snížená",K142,0)</f>
        <v>0</v>
      </c>
      <c r="BG142" s="151">
        <f>IF(O142="zákl. přenesená",K142,0)</f>
        <v>0</v>
      </c>
      <c r="BH142" s="151">
        <f>IF(O142="sníž. přenesená",K142,0)</f>
        <v>0</v>
      </c>
      <c r="BI142" s="151">
        <f>IF(O142="nulová",K142,0)</f>
        <v>0</v>
      </c>
      <c r="BJ142" s="14" t="s">
        <v>86</v>
      </c>
      <c r="BK142" s="151">
        <f>ROUND(P142*H142,2)</f>
        <v>0</v>
      </c>
      <c r="BL142" s="14" t="s">
        <v>257</v>
      </c>
      <c r="BM142" s="150" t="s">
        <v>1335</v>
      </c>
    </row>
    <row r="143" spans="1:65" s="12" customFormat="1" ht="25.95" customHeight="1">
      <c r="B143" s="125"/>
      <c r="D143" s="126" t="s">
        <v>77</v>
      </c>
      <c r="E143" s="127" t="s">
        <v>149</v>
      </c>
      <c r="F143" s="127" t="s">
        <v>150</v>
      </c>
      <c r="I143" s="128"/>
      <c r="J143" s="128"/>
      <c r="K143" s="129">
        <f>BK143</f>
        <v>0</v>
      </c>
      <c r="M143" s="125"/>
      <c r="N143" s="130"/>
      <c r="O143" s="131"/>
      <c r="P143" s="131"/>
      <c r="Q143" s="132">
        <f>Q144</f>
        <v>0</v>
      </c>
      <c r="R143" s="132">
        <f>R144</f>
        <v>0</v>
      </c>
      <c r="S143" s="131"/>
      <c r="T143" s="133">
        <f>T144</f>
        <v>0</v>
      </c>
      <c r="U143" s="131"/>
      <c r="V143" s="133">
        <f>V144</f>
        <v>0</v>
      </c>
      <c r="W143" s="131"/>
      <c r="X143" s="134">
        <f>X144</f>
        <v>0</v>
      </c>
      <c r="AR143" s="126" t="s">
        <v>151</v>
      </c>
      <c r="AT143" s="135" t="s">
        <v>77</v>
      </c>
      <c r="AU143" s="135" t="s">
        <v>78</v>
      </c>
      <c r="AY143" s="126" t="s">
        <v>152</v>
      </c>
      <c r="BK143" s="136">
        <f>BK144</f>
        <v>0</v>
      </c>
    </row>
    <row r="144" spans="1:65" s="2" customFormat="1" ht="16.5" customHeight="1">
      <c r="A144" s="29"/>
      <c r="B144" s="137"/>
      <c r="C144" s="138" t="s">
        <v>257</v>
      </c>
      <c r="D144" s="138" t="s">
        <v>153</v>
      </c>
      <c r="E144" s="139" t="s">
        <v>1336</v>
      </c>
      <c r="F144" s="140" t="s">
        <v>1337</v>
      </c>
      <c r="G144" s="141" t="s">
        <v>1061</v>
      </c>
      <c r="H144" s="142">
        <v>1</v>
      </c>
      <c r="I144" s="143"/>
      <c r="J144" s="143"/>
      <c r="K144" s="144">
        <f>ROUND(P144*H144,2)</f>
        <v>0</v>
      </c>
      <c r="L144" s="140" t="s">
        <v>1</v>
      </c>
      <c r="M144" s="30"/>
      <c r="N144" s="154" t="s">
        <v>1</v>
      </c>
      <c r="O144" s="155" t="s">
        <v>41</v>
      </c>
      <c r="P144" s="156">
        <f>I144+J144</f>
        <v>0</v>
      </c>
      <c r="Q144" s="156">
        <f>ROUND(I144*H144,2)</f>
        <v>0</v>
      </c>
      <c r="R144" s="156">
        <f>ROUND(J144*H144,2)</f>
        <v>0</v>
      </c>
      <c r="S144" s="157"/>
      <c r="T144" s="158">
        <f>S144*H144</f>
        <v>0</v>
      </c>
      <c r="U144" s="158">
        <v>0</v>
      </c>
      <c r="V144" s="158">
        <f>U144*H144</f>
        <v>0</v>
      </c>
      <c r="W144" s="158">
        <v>0</v>
      </c>
      <c r="X144" s="159">
        <f>W144*H144</f>
        <v>0</v>
      </c>
      <c r="Y144" s="29"/>
      <c r="Z144" s="29"/>
      <c r="AA144" s="29"/>
      <c r="AB144" s="29"/>
      <c r="AC144" s="29"/>
      <c r="AD144" s="29"/>
      <c r="AE144" s="29"/>
      <c r="AR144" s="150" t="s">
        <v>151</v>
      </c>
      <c r="AT144" s="150" t="s">
        <v>153</v>
      </c>
      <c r="AU144" s="150" t="s">
        <v>86</v>
      </c>
      <c r="AY144" s="14" t="s">
        <v>152</v>
      </c>
      <c r="BE144" s="151">
        <f>IF(O144="základní",K144,0)</f>
        <v>0</v>
      </c>
      <c r="BF144" s="151">
        <f>IF(O144="snížená",K144,0)</f>
        <v>0</v>
      </c>
      <c r="BG144" s="151">
        <f>IF(O144="zákl. přenesená",K144,0)</f>
        <v>0</v>
      </c>
      <c r="BH144" s="151">
        <f>IF(O144="sníž. přenesená",K144,0)</f>
        <v>0</v>
      </c>
      <c r="BI144" s="151">
        <f>IF(O144="nulová",K144,0)</f>
        <v>0</v>
      </c>
      <c r="BJ144" s="14" t="s">
        <v>86</v>
      </c>
      <c r="BK144" s="151">
        <f>ROUND(P144*H144,2)</f>
        <v>0</v>
      </c>
      <c r="BL144" s="14" t="s">
        <v>151</v>
      </c>
      <c r="BM144" s="150" t="s">
        <v>1338</v>
      </c>
    </row>
    <row r="145" spans="1:31" s="2" customFormat="1" ht="6.9" customHeight="1">
      <c r="A145" s="29"/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30"/>
      <c r="N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</row>
  </sheetData>
  <autoFilter ref="C121:L144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115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1339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ROUND(K118,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ROUND((SUM(BE118:BE141)),  2)</f>
        <v>0</v>
      </c>
      <c r="G35" s="29"/>
      <c r="H35" s="29"/>
      <c r="I35" s="94">
        <v>0.21</v>
      </c>
      <c r="J35" s="29"/>
      <c r="K35" s="91">
        <f>ROUND(((SUM(BE118:BE141))*I35),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ROUND((SUM(BF118:BF141)),  2)</f>
        <v>0</v>
      </c>
      <c r="G36" s="29"/>
      <c r="H36" s="29"/>
      <c r="I36" s="94">
        <v>0.15</v>
      </c>
      <c r="J36" s="29"/>
      <c r="K36" s="91">
        <f>ROUND(((SUM(BF118:BF141))*I36),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ROUND((SUM(BG118:BG141)),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ROUND((SUM(BH118:BH141)),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ROUND((SUM(BI118:BI141)),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90 - Elektroinstalace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Q118</f>
        <v>0</v>
      </c>
      <c r="J96" s="68">
        <f t="shared" si="0"/>
        <v>0</v>
      </c>
      <c r="K96" s="68">
        <f>K118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186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K119</f>
        <v>0</v>
      </c>
      <c r="M97" s="106"/>
    </row>
    <row r="98" spans="1:31" s="10" customFormat="1" ht="19.95" customHeight="1">
      <c r="B98" s="110"/>
      <c r="D98" s="111" t="s">
        <v>960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K120</f>
        <v>0</v>
      </c>
      <c r="M98" s="110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" customHeight="1">
      <c r="A105" s="29"/>
      <c r="B105" s="30"/>
      <c r="C105" s="18" t="s">
        <v>132</v>
      </c>
      <c r="D105" s="29"/>
      <c r="E105" s="29"/>
      <c r="F105" s="29"/>
      <c r="G105" s="29"/>
      <c r="H105" s="29"/>
      <c r="I105" s="29"/>
      <c r="J105" s="29"/>
      <c r="K105" s="29"/>
      <c r="L105" s="29"/>
      <c r="M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17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10" t="str">
        <f>E7</f>
        <v>Rekonstrukce a půdní vestavba ZUŠ Luby</v>
      </c>
      <c r="F108" s="211"/>
      <c r="G108" s="211"/>
      <c r="H108" s="211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117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175" t="str">
        <f>E9</f>
        <v>90 - Elektroinstalace</v>
      </c>
      <c r="F110" s="212"/>
      <c r="G110" s="212"/>
      <c r="H110" s="212"/>
      <c r="I110" s="29"/>
      <c r="J110" s="29"/>
      <c r="K110" s="29"/>
      <c r="L110" s="29"/>
      <c r="M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21</v>
      </c>
      <c r="D112" s="29"/>
      <c r="E112" s="29"/>
      <c r="F112" s="22" t="str">
        <f>F12</f>
        <v>Luby</v>
      </c>
      <c r="G112" s="29"/>
      <c r="H112" s="29"/>
      <c r="I112" s="24" t="s">
        <v>23</v>
      </c>
      <c r="J112" s="52" t="str">
        <f>IF(J12="","",J12)</f>
        <v>28. 12. 2022</v>
      </c>
      <c r="K112" s="29"/>
      <c r="L112" s="29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15" customHeight="1">
      <c r="A114" s="29"/>
      <c r="B114" s="30"/>
      <c r="C114" s="24" t="s">
        <v>25</v>
      </c>
      <c r="D114" s="29"/>
      <c r="E114" s="29"/>
      <c r="F114" s="22" t="str">
        <f>E15</f>
        <v>Město Luby</v>
      </c>
      <c r="G114" s="29"/>
      <c r="H114" s="29"/>
      <c r="I114" s="24" t="s">
        <v>31</v>
      </c>
      <c r="J114" s="27" t="str">
        <f>E21</f>
        <v>Nováček J.</v>
      </c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>
      <c r="A115" s="29"/>
      <c r="B115" s="30"/>
      <c r="C115" s="24" t="s">
        <v>29</v>
      </c>
      <c r="D115" s="29"/>
      <c r="E115" s="29"/>
      <c r="F115" s="22" t="str">
        <f>IF(E18="","",E18)</f>
        <v>Vyplň údaj</v>
      </c>
      <c r="G115" s="29"/>
      <c r="H115" s="29"/>
      <c r="I115" s="24" t="s">
        <v>33</v>
      </c>
      <c r="J115" s="27" t="str">
        <f>E24</f>
        <v>Milan Hájek</v>
      </c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14"/>
      <c r="B117" s="115"/>
      <c r="C117" s="116" t="s">
        <v>133</v>
      </c>
      <c r="D117" s="117" t="s">
        <v>61</v>
      </c>
      <c r="E117" s="117" t="s">
        <v>57</v>
      </c>
      <c r="F117" s="117" t="s">
        <v>58</v>
      </c>
      <c r="G117" s="117" t="s">
        <v>134</v>
      </c>
      <c r="H117" s="117" t="s">
        <v>135</v>
      </c>
      <c r="I117" s="117" t="s">
        <v>136</v>
      </c>
      <c r="J117" s="117" t="s">
        <v>137</v>
      </c>
      <c r="K117" s="117" t="s">
        <v>125</v>
      </c>
      <c r="L117" s="118" t="s">
        <v>138</v>
      </c>
      <c r="M117" s="119"/>
      <c r="N117" s="59" t="s">
        <v>1</v>
      </c>
      <c r="O117" s="60" t="s">
        <v>40</v>
      </c>
      <c r="P117" s="60" t="s">
        <v>139</v>
      </c>
      <c r="Q117" s="60" t="s">
        <v>140</v>
      </c>
      <c r="R117" s="60" t="s">
        <v>141</v>
      </c>
      <c r="S117" s="60" t="s">
        <v>142</v>
      </c>
      <c r="T117" s="60" t="s">
        <v>143</v>
      </c>
      <c r="U117" s="60" t="s">
        <v>144</v>
      </c>
      <c r="V117" s="60" t="s">
        <v>145</v>
      </c>
      <c r="W117" s="60" t="s">
        <v>146</v>
      </c>
      <c r="X117" s="61" t="s">
        <v>147</v>
      </c>
      <c r="Y117" s="114"/>
      <c r="Z117" s="114"/>
      <c r="AA117" s="114"/>
      <c r="AB117" s="114"/>
      <c r="AC117" s="114"/>
      <c r="AD117" s="114"/>
      <c r="AE117" s="114"/>
    </row>
    <row r="118" spans="1:65" s="2" customFormat="1" ht="22.8" customHeight="1">
      <c r="A118" s="29"/>
      <c r="B118" s="30"/>
      <c r="C118" s="66" t="s">
        <v>148</v>
      </c>
      <c r="D118" s="29"/>
      <c r="E118" s="29"/>
      <c r="F118" s="29"/>
      <c r="G118" s="29"/>
      <c r="H118" s="29"/>
      <c r="I118" s="29"/>
      <c r="J118" s="29"/>
      <c r="K118" s="120">
        <f>BK118</f>
        <v>0</v>
      </c>
      <c r="L118" s="29"/>
      <c r="M118" s="30"/>
      <c r="N118" s="62"/>
      <c r="O118" s="53"/>
      <c r="P118" s="63"/>
      <c r="Q118" s="121">
        <f>Q119</f>
        <v>0</v>
      </c>
      <c r="R118" s="121">
        <f>R119</f>
        <v>0</v>
      </c>
      <c r="S118" s="63"/>
      <c r="T118" s="122">
        <f>T119</f>
        <v>0</v>
      </c>
      <c r="U118" s="63"/>
      <c r="V118" s="122">
        <f>V119</f>
        <v>0</v>
      </c>
      <c r="W118" s="63"/>
      <c r="X118" s="123">
        <f>X119</f>
        <v>0</v>
      </c>
      <c r="Y118" s="29"/>
      <c r="Z118" s="29"/>
      <c r="AA118" s="29"/>
      <c r="AB118" s="29"/>
      <c r="AC118" s="29"/>
      <c r="AD118" s="29"/>
      <c r="AE118" s="29"/>
      <c r="AT118" s="14" t="s">
        <v>77</v>
      </c>
      <c r="AU118" s="14" t="s">
        <v>127</v>
      </c>
      <c r="BK118" s="124">
        <f>BK119</f>
        <v>0</v>
      </c>
    </row>
    <row r="119" spans="1:65" s="12" customFormat="1" ht="25.95" customHeight="1">
      <c r="B119" s="125"/>
      <c r="D119" s="126" t="s">
        <v>77</v>
      </c>
      <c r="E119" s="127" t="s">
        <v>253</v>
      </c>
      <c r="F119" s="127" t="s">
        <v>254</v>
      </c>
      <c r="I119" s="128"/>
      <c r="J119" s="128"/>
      <c r="K119" s="129">
        <f>BK119</f>
        <v>0</v>
      </c>
      <c r="M119" s="125"/>
      <c r="N119" s="130"/>
      <c r="O119" s="131"/>
      <c r="P119" s="131"/>
      <c r="Q119" s="132">
        <f>Q120</f>
        <v>0</v>
      </c>
      <c r="R119" s="132">
        <f>R120</f>
        <v>0</v>
      </c>
      <c r="S119" s="131"/>
      <c r="T119" s="133">
        <f>T120</f>
        <v>0</v>
      </c>
      <c r="U119" s="131"/>
      <c r="V119" s="133">
        <f>V120</f>
        <v>0</v>
      </c>
      <c r="W119" s="131"/>
      <c r="X119" s="134">
        <f>X120</f>
        <v>0</v>
      </c>
      <c r="AR119" s="126" t="s">
        <v>88</v>
      </c>
      <c r="AT119" s="135" t="s">
        <v>77</v>
      </c>
      <c r="AU119" s="135" t="s">
        <v>78</v>
      </c>
      <c r="AY119" s="126" t="s">
        <v>152</v>
      </c>
      <c r="BK119" s="136">
        <f>BK120</f>
        <v>0</v>
      </c>
    </row>
    <row r="120" spans="1:65" s="12" customFormat="1" ht="22.8" customHeight="1">
      <c r="B120" s="125"/>
      <c r="D120" s="126" t="s">
        <v>77</v>
      </c>
      <c r="E120" s="152" t="s">
        <v>1057</v>
      </c>
      <c r="F120" s="152" t="s">
        <v>1058</v>
      </c>
      <c r="I120" s="128"/>
      <c r="J120" s="128"/>
      <c r="K120" s="153">
        <f>BK120</f>
        <v>0</v>
      </c>
      <c r="M120" s="125"/>
      <c r="N120" s="130"/>
      <c r="O120" s="131"/>
      <c r="P120" s="131"/>
      <c r="Q120" s="132">
        <f>SUM(Q121:Q141)</f>
        <v>0</v>
      </c>
      <c r="R120" s="132">
        <f>SUM(R121:R141)</f>
        <v>0</v>
      </c>
      <c r="S120" s="131"/>
      <c r="T120" s="133">
        <f>SUM(T121:T141)</f>
        <v>0</v>
      </c>
      <c r="U120" s="131"/>
      <c r="V120" s="133">
        <f>SUM(V121:V141)</f>
        <v>0</v>
      </c>
      <c r="W120" s="131"/>
      <c r="X120" s="134">
        <f>SUM(X121:X141)</f>
        <v>0</v>
      </c>
      <c r="AR120" s="126" t="s">
        <v>88</v>
      </c>
      <c r="AT120" s="135" t="s">
        <v>77</v>
      </c>
      <c r="AU120" s="135" t="s">
        <v>86</v>
      </c>
      <c r="AY120" s="126" t="s">
        <v>152</v>
      </c>
      <c r="BK120" s="136">
        <f>SUM(BK121:BK141)</f>
        <v>0</v>
      </c>
    </row>
    <row r="121" spans="1:65" s="2" customFormat="1" ht="16.5" customHeight="1">
      <c r="A121" s="29"/>
      <c r="B121" s="137"/>
      <c r="C121" s="138" t="s">
        <v>86</v>
      </c>
      <c r="D121" s="138" t="s">
        <v>153</v>
      </c>
      <c r="E121" s="139" t="s">
        <v>1340</v>
      </c>
      <c r="F121" s="140" t="s">
        <v>1341</v>
      </c>
      <c r="G121" s="141" t="s">
        <v>1061</v>
      </c>
      <c r="H121" s="142">
        <v>1</v>
      </c>
      <c r="I121" s="143"/>
      <c r="J121" s="143"/>
      <c r="K121" s="144">
        <f t="shared" ref="K121:K141" si="1">ROUND(P121*H121,2)</f>
        <v>0</v>
      </c>
      <c r="L121" s="140" t="s">
        <v>1</v>
      </c>
      <c r="M121" s="30"/>
      <c r="N121" s="145" t="s">
        <v>1</v>
      </c>
      <c r="O121" s="146" t="s">
        <v>41</v>
      </c>
      <c r="P121" s="147">
        <f t="shared" ref="P121:P141" si="2">I121+J121</f>
        <v>0</v>
      </c>
      <c r="Q121" s="147">
        <f t="shared" ref="Q121:Q141" si="3">ROUND(I121*H121,2)</f>
        <v>0</v>
      </c>
      <c r="R121" s="147">
        <f t="shared" ref="R121:R141" si="4">ROUND(J121*H121,2)</f>
        <v>0</v>
      </c>
      <c r="S121" s="55"/>
      <c r="T121" s="148">
        <f t="shared" ref="T121:T141" si="5">S121*H121</f>
        <v>0</v>
      </c>
      <c r="U121" s="148">
        <v>0</v>
      </c>
      <c r="V121" s="148">
        <f t="shared" ref="V121:V141" si="6">U121*H121</f>
        <v>0</v>
      </c>
      <c r="W121" s="148">
        <v>0</v>
      </c>
      <c r="X121" s="149">
        <f t="shared" ref="X121:X141" si="7">W121*H121</f>
        <v>0</v>
      </c>
      <c r="Y121" s="29"/>
      <c r="Z121" s="29"/>
      <c r="AA121" s="29"/>
      <c r="AB121" s="29"/>
      <c r="AC121" s="29"/>
      <c r="AD121" s="29"/>
      <c r="AE121" s="29"/>
      <c r="AR121" s="150" t="s">
        <v>257</v>
      </c>
      <c r="AT121" s="150" t="s">
        <v>153</v>
      </c>
      <c r="AU121" s="150" t="s">
        <v>88</v>
      </c>
      <c r="AY121" s="14" t="s">
        <v>152</v>
      </c>
      <c r="BE121" s="151">
        <f t="shared" ref="BE121:BE141" si="8">IF(O121="základní",K121,0)</f>
        <v>0</v>
      </c>
      <c r="BF121" s="151">
        <f t="shared" ref="BF121:BF141" si="9">IF(O121="snížená",K121,0)</f>
        <v>0</v>
      </c>
      <c r="BG121" s="151">
        <f t="shared" ref="BG121:BG141" si="10">IF(O121="zákl. přenesená",K121,0)</f>
        <v>0</v>
      </c>
      <c r="BH121" s="151">
        <f t="shared" ref="BH121:BH141" si="11">IF(O121="sníž. přenesená",K121,0)</f>
        <v>0</v>
      </c>
      <c r="BI121" s="151">
        <f t="shared" ref="BI121:BI141" si="12">IF(O121="nulová",K121,0)</f>
        <v>0</v>
      </c>
      <c r="BJ121" s="14" t="s">
        <v>86</v>
      </c>
      <c r="BK121" s="151">
        <f t="shared" ref="BK121:BK141" si="13">ROUND(P121*H121,2)</f>
        <v>0</v>
      </c>
      <c r="BL121" s="14" t="s">
        <v>257</v>
      </c>
      <c r="BM121" s="150" t="s">
        <v>1342</v>
      </c>
    </row>
    <row r="122" spans="1:65" s="2" customFormat="1" ht="16.5" customHeight="1">
      <c r="A122" s="29"/>
      <c r="B122" s="137"/>
      <c r="C122" s="160" t="s">
        <v>88</v>
      </c>
      <c r="D122" s="160" t="s">
        <v>262</v>
      </c>
      <c r="E122" s="161" t="s">
        <v>1343</v>
      </c>
      <c r="F122" s="162" t="s">
        <v>1344</v>
      </c>
      <c r="G122" s="163" t="s">
        <v>172</v>
      </c>
      <c r="H122" s="164">
        <v>53</v>
      </c>
      <c r="I122" s="165"/>
      <c r="J122" s="166"/>
      <c r="K122" s="167">
        <f t="shared" si="1"/>
        <v>0</v>
      </c>
      <c r="L122" s="162" t="s">
        <v>1</v>
      </c>
      <c r="M122" s="168"/>
      <c r="N122" s="169" t="s">
        <v>1</v>
      </c>
      <c r="O122" s="146" t="s">
        <v>41</v>
      </c>
      <c r="P122" s="147">
        <f t="shared" si="2"/>
        <v>0</v>
      </c>
      <c r="Q122" s="147">
        <f t="shared" si="3"/>
        <v>0</v>
      </c>
      <c r="R122" s="147">
        <f t="shared" si="4"/>
        <v>0</v>
      </c>
      <c r="S122" s="55"/>
      <c r="T122" s="148">
        <f t="shared" si="5"/>
        <v>0</v>
      </c>
      <c r="U122" s="148">
        <v>0</v>
      </c>
      <c r="V122" s="148">
        <f t="shared" si="6"/>
        <v>0</v>
      </c>
      <c r="W122" s="148">
        <v>0</v>
      </c>
      <c r="X122" s="149">
        <f t="shared" si="7"/>
        <v>0</v>
      </c>
      <c r="Y122" s="29"/>
      <c r="Z122" s="29"/>
      <c r="AA122" s="29"/>
      <c r="AB122" s="29"/>
      <c r="AC122" s="29"/>
      <c r="AD122" s="29"/>
      <c r="AE122" s="29"/>
      <c r="AR122" s="150" t="s">
        <v>265</v>
      </c>
      <c r="AT122" s="150" t="s">
        <v>262</v>
      </c>
      <c r="AU122" s="150" t="s">
        <v>88</v>
      </c>
      <c r="AY122" s="14" t="s">
        <v>152</v>
      </c>
      <c r="BE122" s="151">
        <f t="shared" si="8"/>
        <v>0</v>
      </c>
      <c r="BF122" s="151">
        <f t="shared" si="9"/>
        <v>0</v>
      </c>
      <c r="BG122" s="151">
        <f t="shared" si="10"/>
        <v>0</v>
      </c>
      <c r="BH122" s="151">
        <f t="shared" si="11"/>
        <v>0</v>
      </c>
      <c r="BI122" s="151">
        <f t="shared" si="12"/>
        <v>0</v>
      </c>
      <c r="BJ122" s="14" t="s">
        <v>86</v>
      </c>
      <c r="BK122" s="151">
        <f t="shared" si="13"/>
        <v>0</v>
      </c>
      <c r="BL122" s="14" t="s">
        <v>257</v>
      </c>
      <c r="BM122" s="150" t="s">
        <v>1345</v>
      </c>
    </row>
    <row r="123" spans="1:65" s="2" customFormat="1" ht="16.5" customHeight="1">
      <c r="A123" s="29"/>
      <c r="B123" s="137"/>
      <c r="C123" s="160" t="s">
        <v>169</v>
      </c>
      <c r="D123" s="160" t="s">
        <v>262</v>
      </c>
      <c r="E123" s="161" t="s">
        <v>1346</v>
      </c>
      <c r="F123" s="162" t="s">
        <v>1347</v>
      </c>
      <c r="G123" s="163" t="s">
        <v>172</v>
      </c>
      <c r="H123" s="164">
        <v>19</v>
      </c>
      <c r="I123" s="165"/>
      <c r="J123" s="166"/>
      <c r="K123" s="167">
        <f t="shared" si="1"/>
        <v>0</v>
      </c>
      <c r="L123" s="162" t="s">
        <v>1</v>
      </c>
      <c r="M123" s="168"/>
      <c r="N123" s="169" t="s">
        <v>1</v>
      </c>
      <c r="O123" s="146" t="s">
        <v>41</v>
      </c>
      <c r="P123" s="147">
        <f t="shared" si="2"/>
        <v>0</v>
      </c>
      <c r="Q123" s="147">
        <f t="shared" si="3"/>
        <v>0</v>
      </c>
      <c r="R123" s="147">
        <f t="shared" si="4"/>
        <v>0</v>
      </c>
      <c r="S123" s="55"/>
      <c r="T123" s="148">
        <f t="shared" si="5"/>
        <v>0</v>
      </c>
      <c r="U123" s="148">
        <v>0</v>
      </c>
      <c r="V123" s="148">
        <f t="shared" si="6"/>
        <v>0</v>
      </c>
      <c r="W123" s="148">
        <v>0</v>
      </c>
      <c r="X123" s="149">
        <f t="shared" si="7"/>
        <v>0</v>
      </c>
      <c r="Y123" s="29"/>
      <c r="Z123" s="29"/>
      <c r="AA123" s="29"/>
      <c r="AB123" s="29"/>
      <c r="AC123" s="29"/>
      <c r="AD123" s="29"/>
      <c r="AE123" s="29"/>
      <c r="AR123" s="150" t="s">
        <v>265</v>
      </c>
      <c r="AT123" s="150" t="s">
        <v>262</v>
      </c>
      <c r="AU123" s="150" t="s">
        <v>88</v>
      </c>
      <c r="AY123" s="14" t="s">
        <v>152</v>
      </c>
      <c r="BE123" s="151">
        <f t="shared" si="8"/>
        <v>0</v>
      </c>
      <c r="BF123" s="151">
        <f t="shared" si="9"/>
        <v>0</v>
      </c>
      <c r="BG123" s="151">
        <f t="shared" si="10"/>
        <v>0</v>
      </c>
      <c r="BH123" s="151">
        <f t="shared" si="11"/>
        <v>0</v>
      </c>
      <c r="BI123" s="151">
        <f t="shared" si="12"/>
        <v>0</v>
      </c>
      <c r="BJ123" s="14" t="s">
        <v>86</v>
      </c>
      <c r="BK123" s="151">
        <f t="shared" si="13"/>
        <v>0</v>
      </c>
      <c r="BL123" s="14" t="s">
        <v>257</v>
      </c>
      <c r="BM123" s="150" t="s">
        <v>1348</v>
      </c>
    </row>
    <row r="124" spans="1:65" s="2" customFormat="1" ht="16.5" customHeight="1">
      <c r="A124" s="29"/>
      <c r="B124" s="137"/>
      <c r="C124" s="160" t="s">
        <v>151</v>
      </c>
      <c r="D124" s="160" t="s">
        <v>262</v>
      </c>
      <c r="E124" s="161" t="s">
        <v>1349</v>
      </c>
      <c r="F124" s="162" t="s">
        <v>1350</v>
      </c>
      <c r="G124" s="163" t="s">
        <v>172</v>
      </c>
      <c r="H124" s="164">
        <v>8</v>
      </c>
      <c r="I124" s="165"/>
      <c r="J124" s="166"/>
      <c r="K124" s="167">
        <f t="shared" si="1"/>
        <v>0</v>
      </c>
      <c r="L124" s="162" t="s">
        <v>1</v>
      </c>
      <c r="M124" s="168"/>
      <c r="N124" s="169" t="s">
        <v>1</v>
      </c>
      <c r="O124" s="146" t="s">
        <v>41</v>
      </c>
      <c r="P124" s="147">
        <f t="shared" si="2"/>
        <v>0</v>
      </c>
      <c r="Q124" s="147">
        <f t="shared" si="3"/>
        <v>0</v>
      </c>
      <c r="R124" s="147">
        <f t="shared" si="4"/>
        <v>0</v>
      </c>
      <c r="S124" s="55"/>
      <c r="T124" s="148">
        <f t="shared" si="5"/>
        <v>0</v>
      </c>
      <c r="U124" s="148">
        <v>0</v>
      </c>
      <c r="V124" s="148">
        <f t="shared" si="6"/>
        <v>0</v>
      </c>
      <c r="W124" s="148">
        <v>0</v>
      </c>
      <c r="X124" s="149">
        <f t="shared" si="7"/>
        <v>0</v>
      </c>
      <c r="Y124" s="29"/>
      <c r="Z124" s="29"/>
      <c r="AA124" s="29"/>
      <c r="AB124" s="29"/>
      <c r="AC124" s="29"/>
      <c r="AD124" s="29"/>
      <c r="AE124" s="29"/>
      <c r="AR124" s="150" t="s">
        <v>265</v>
      </c>
      <c r="AT124" s="150" t="s">
        <v>262</v>
      </c>
      <c r="AU124" s="150" t="s">
        <v>88</v>
      </c>
      <c r="AY124" s="14" t="s">
        <v>152</v>
      </c>
      <c r="BE124" s="151">
        <f t="shared" si="8"/>
        <v>0</v>
      </c>
      <c r="BF124" s="151">
        <f t="shared" si="9"/>
        <v>0</v>
      </c>
      <c r="BG124" s="151">
        <f t="shared" si="10"/>
        <v>0</v>
      </c>
      <c r="BH124" s="151">
        <f t="shared" si="11"/>
        <v>0</v>
      </c>
      <c r="BI124" s="151">
        <f t="shared" si="12"/>
        <v>0</v>
      </c>
      <c r="BJ124" s="14" t="s">
        <v>86</v>
      </c>
      <c r="BK124" s="151">
        <f t="shared" si="13"/>
        <v>0</v>
      </c>
      <c r="BL124" s="14" t="s">
        <v>257</v>
      </c>
      <c r="BM124" s="150" t="s">
        <v>1351</v>
      </c>
    </row>
    <row r="125" spans="1:65" s="2" customFormat="1" ht="16.5" customHeight="1">
      <c r="A125" s="29"/>
      <c r="B125" s="137"/>
      <c r="C125" s="160" t="s">
        <v>166</v>
      </c>
      <c r="D125" s="160" t="s">
        <v>262</v>
      </c>
      <c r="E125" s="161" t="s">
        <v>1352</v>
      </c>
      <c r="F125" s="162" t="s">
        <v>1353</v>
      </c>
      <c r="G125" s="163" t="s">
        <v>172</v>
      </c>
      <c r="H125" s="164">
        <v>15</v>
      </c>
      <c r="I125" s="165"/>
      <c r="J125" s="166"/>
      <c r="K125" s="167">
        <f t="shared" si="1"/>
        <v>0</v>
      </c>
      <c r="L125" s="162" t="s">
        <v>1</v>
      </c>
      <c r="M125" s="168"/>
      <c r="N125" s="169" t="s">
        <v>1</v>
      </c>
      <c r="O125" s="146" t="s">
        <v>41</v>
      </c>
      <c r="P125" s="147">
        <f t="shared" si="2"/>
        <v>0</v>
      </c>
      <c r="Q125" s="147">
        <f t="shared" si="3"/>
        <v>0</v>
      </c>
      <c r="R125" s="147">
        <f t="shared" si="4"/>
        <v>0</v>
      </c>
      <c r="S125" s="55"/>
      <c r="T125" s="148">
        <f t="shared" si="5"/>
        <v>0</v>
      </c>
      <c r="U125" s="148">
        <v>0</v>
      </c>
      <c r="V125" s="148">
        <f t="shared" si="6"/>
        <v>0</v>
      </c>
      <c r="W125" s="148">
        <v>0</v>
      </c>
      <c r="X125" s="149">
        <f t="shared" si="7"/>
        <v>0</v>
      </c>
      <c r="Y125" s="29"/>
      <c r="Z125" s="29"/>
      <c r="AA125" s="29"/>
      <c r="AB125" s="29"/>
      <c r="AC125" s="29"/>
      <c r="AD125" s="29"/>
      <c r="AE125" s="29"/>
      <c r="AR125" s="150" t="s">
        <v>265</v>
      </c>
      <c r="AT125" s="150" t="s">
        <v>262</v>
      </c>
      <c r="AU125" s="150" t="s">
        <v>88</v>
      </c>
      <c r="AY125" s="14" t="s">
        <v>152</v>
      </c>
      <c r="BE125" s="151">
        <f t="shared" si="8"/>
        <v>0</v>
      </c>
      <c r="BF125" s="151">
        <f t="shared" si="9"/>
        <v>0</v>
      </c>
      <c r="BG125" s="151">
        <f t="shared" si="10"/>
        <v>0</v>
      </c>
      <c r="BH125" s="151">
        <f t="shared" si="11"/>
        <v>0</v>
      </c>
      <c r="BI125" s="151">
        <f t="shared" si="12"/>
        <v>0</v>
      </c>
      <c r="BJ125" s="14" t="s">
        <v>86</v>
      </c>
      <c r="BK125" s="151">
        <f t="shared" si="13"/>
        <v>0</v>
      </c>
      <c r="BL125" s="14" t="s">
        <v>257</v>
      </c>
      <c r="BM125" s="150" t="s">
        <v>1354</v>
      </c>
    </row>
    <row r="126" spans="1:65" s="2" customFormat="1" ht="16.5" customHeight="1">
      <c r="A126" s="29"/>
      <c r="B126" s="137"/>
      <c r="C126" s="160" t="s">
        <v>192</v>
      </c>
      <c r="D126" s="160" t="s">
        <v>262</v>
      </c>
      <c r="E126" s="161" t="s">
        <v>1355</v>
      </c>
      <c r="F126" s="162" t="s">
        <v>1356</v>
      </c>
      <c r="G126" s="163" t="s">
        <v>172</v>
      </c>
      <c r="H126" s="164">
        <v>14</v>
      </c>
      <c r="I126" s="165"/>
      <c r="J126" s="166"/>
      <c r="K126" s="167">
        <f t="shared" si="1"/>
        <v>0</v>
      </c>
      <c r="L126" s="162" t="s">
        <v>1</v>
      </c>
      <c r="M126" s="168"/>
      <c r="N126" s="169" t="s">
        <v>1</v>
      </c>
      <c r="O126" s="146" t="s">
        <v>41</v>
      </c>
      <c r="P126" s="147">
        <f t="shared" si="2"/>
        <v>0</v>
      </c>
      <c r="Q126" s="147">
        <f t="shared" si="3"/>
        <v>0</v>
      </c>
      <c r="R126" s="147">
        <f t="shared" si="4"/>
        <v>0</v>
      </c>
      <c r="S126" s="55"/>
      <c r="T126" s="148">
        <f t="shared" si="5"/>
        <v>0</v>
      </c>
      <c r="U126" s="148">
        <v>0</v>
      </c>
      <c r="V126" s="148">
        <f t="shared" si="6"/>
        <v>0</v>
      </c>
      <c r="W126" s="148">
        <v>0</v>
      </c>
      <c r="X126" s="149">
        <f t="shared" si="7"/>
        <v>0</v>
      </c>
      <c r="Y126" s="29"/>
      <c r="Z126" s="29"/>
      <c r="AA126" s="29"/>
      <c r="AB126" s="29"/>
      <c r="AC126" s="29"/>
      <c r="AD126" s="29"/>
      <c r="AE126" s="29"/>
      <c r="AR126" s="150" t="s">
        <v>265</v>
      </c>
      <c r="AT126" s="150" t="s">
        <v>262</v>
      </c>
      <c r="AU126" s="150" t="s">
        <v>88</v>
      </c>
      <c r="AY126" s="14" t="s">
        <v>152</v>
      </c>
      <c r="BE126" s="151">
        <f t="shared" si="8"/>
        <v>0</v>
      </c>
      <c r="BF126" s="151">
        <f t="shared" si="9"/>
        <v>0</v>
      </c>
      <c r="BG126" s="151">
        <f t="shared" si="10"/>
        <v>0</v>
      </c>
      <c r="BH126" s="151">
        <f t="shared" si="11"/>
        <v>0</v>
      </c>
      <c r="BI126" s="151">
        <f t="shared" si="12"/>
        <v>0</v>
      </c>
      <c r="BJ126" s="14" t="s">
        <v>86</v>
      </c>
      <c r="BK126" s="151">
        <f t="shared" si="13"/>
        <v>0</v>
      </c>
      <c r="BL126" s="14" t="s">
        <v>257</v>
      </c>
      <c r="BM126" s="150" t="s">
        <v>1357</v>
      </c>
    </row>
    <row r="127" spans="1:65" s="2" customFormat="1" ht="16.5" customHeight="1">
      <c r="A127" s="29"/>
      <c r="B127" s="137"/>
      <c r="C127" s="160" t="s">
        <v>215</v>
      </c>
      <c r="D127" s="160" t="s">
        <v>262</v>
      </c>
      <c r="E127" s="161" t="s">
        <v>1358</v>
      </c>
      <c r="F127" s="162" t="s">
        <v>1359</v>
      </c>
      <c r="G127" s="163" t="s">
        <v>172</v>
      </c>
      <c r="H127" s="164">
        <v>14</v>
      </c>
      <c r="I127" s="165"/>
      <c r="J127" s="166"/>
      <c r="K127" s="167">
        <f t="shared" si="1"/>
        <v>0</v>
      </c>
      <c r="L127" s="162" t="s">
        <v>1</v>
      </c>
      <c r="M127" s="168"/>
      <c r="N127" s="169" t="s">
        <v>1</v>
      </c>
      <c r="O127" s="146" t="s">
        <v>41</v>
      </c>
      <c r="P127" s="147">
        <f t="shared" si="2"/>
        <v>0</v>
      </c>
      <c r="Q127" s="147">
        <f t="shared" si="3"/>
        <v>0</v>
      </c>
      <c r="R127" s="147">
        <f t="shared" si="4"/>
        <v>0</v>
      </c>
      <c r="S127" s="55"/>
      <c r="T127" s="148">
        <f t="shared" si="5"/>
        <v>0</v>
      </c>
      <c r="U127" s="148">
        <v>0</v>
      </c>
      <c r="V127" s="148">
        <f t="shared" si="6"/>
        <v>0</v>
      </c>
      <c r="W127" s="148">
        <v>0</v>
      </c>
      <c r="X127" s="149">
        <f t="shared" si="7"/>
        <v>0</v>
      </c>
      <c r="Y127" s="29"/>
      <c r="Z127" s="29"/>
      <c r="AA127" s="29"/>
      <c r="AB127" s="29"/>
      <c r="AC127" s="29"/>
      <c r="AD127" s="29"/>
      <c r="AE127" s="29"/>
      <c r="AR127" s="150" t="s">
        <v>265</v>
      </c>
      <c r="AT127" s="150" t="s">
        <v>262</v>
      </c>
      <c r="AU127" s="150" t="s">
        <v>88</v>
      </c>
      <c r="AY127" s="14" t="s">
        <v>152</v>
      </c>
      <c r="BE127" s="151">
        <f t="shared" si="8"/>
        <v>0</v>
      </c>
      <c r="BF127" s="151">
        <f t="shared" si="9"/>
        <v>0</v>
      </c>
      <c r="BG127" s="151">
        <f t="shared" si="10"/>
        <v>0</v>
      </c>
      <c r="BH127" s="151">
        <f t="shared" si="11"/>
        <v>0</v>
      </c>
      <c r="BI127" s="151">
        <f t="shared" si="12"/>
        <v>0</v>
      </c>
      <c r="BJ127" s="14" t="s">
        <v>86</v>
      </c>
      <c r="BK127" s="151">
        <f t="shared" si="13"/>
        <v>0</v>
      </c>
      <c r="BL127" s="14" t="s">
        <v>257</v>
      </c>
      <c r="BM127" s="150" t="s">
        <v>1360</v>
      </c>
    </row>
    <row r="128" spans="1:65" s="2" customFormat="1" ht="16.5" customHeight="1">
      <c r="A128" s="29"/>
      <c r="B128" s="137"/>
      <c r="C128" s="160" t="s">
        <v>219</v>
      </c>
      <c r="D128" s="160" t="s">
        <v>262</v>
      </c>
      <c r="E128" s="161" t="s">
        <v>1361</v>
      </c>
      <c r="F128" s="162" t="s">
        <v>1362</v>
      </c>
      <c r="G128" s="163" t="s">
        <v>172</v>
      </c>
      <c r="H128" s="164">
        <v>1</v>
      </c>
      <c r="I128" s="165"/>
      <c r="J128" s="166"/>
      <c r="K128" s="167">
        <f t="shared" si="1"/>
        <v>0</v>
      </c>
      <c r="L128" s="162" t="s">
        <v>1</v>
      </c>
      <c r="M128" s="168"/>
      <c r="N128" s="169" t="s">
        <v>1</v>
      </c>
      <c r="O128" s="146" t="s">
        <v>41</v>
      </c>
      <c r="P128" s="147">
        <f t="shared" si="2"/>
        <v>0</v>
      </c>
      <c r="Q128" s="147">
        <f t="shared" si="3"/>
        <v>0</v>
      </c>
      <c r="R128" s="147">
        <f t="shared" si="4"/>
        <v>0</v>
      </c>
      <c r="S128" s="55"/>
      <c r="T128" s="148">
        <f t="shared" si="5"/>
        <v>0</v>
      </c>
      <c r="U128" s="148">
        <v>0</v>
      </c>
      <c r="V128" s="148">
        <f t="shared" si="6"/>
        <v>0</v>
      </c>
      <c r="W128" s="148">
        <v>0</v>
      </c>
      <c r="X128" s="149">
        <f t="shared" si="7"/>
        <v>0</v>
      </c>
      <c r="Y128" s="29"/>
      <c r="Z128" s="29"/>
      <c r="AA128" s="29"/>
      <c r="AB128" s="29"/>
      <c r="AC128" s="29"/>
      <c r="AD128" s="29"/>
      <c r="AE128" s="29"/>
      <c r="AR128" s="150" t="s">
        <v>265</v>
      </c>
      <c r="AT128" s="150" t="s">
        <v>262</v>
      </c>
      <c r="AU128" s="150" t="s">
        <v>88</v>
      </c>
      <c r="AY128" s="14" t="s">
        <v>152</v>
      </c>
      <c r="BE128" s="151">
        <f t="shared" si="8"/>
        <v>0</v>
      </c>
      <c r="BF128" s="151">
        <f t="shared" si="9"/>
        <v>0</v>
      </c>
      <c r="BG128" s="151">
        <f t="shared" si="10"/>
        <v>0</v>
      </c>
      <c r="BH128" s="151">
        <f t="shared" si="11"/>
        <v>0</v>
      </c>
      <c r="BI128" s="151">
        <f t="shared" si="12"/>
        <v>0</v>
      </c>
      <c r="BJ128" s="14" t="s">
        <v>86</v>
      </c>
      <c r="BK128" s="151">
        <f t="shared" si="13"/>
        <v>0</v>
      </c>
      <c r="BL128" s="14" t="s">
        <v>257</v>
      </c>
      <c r="BM128" s="150" t="s">
        <v>1363</v>
      </c>
    </row>
    <row r="129" spans="1:65" s="2" customFormat="1" ht="16.5" customHeight="1">
      <c r="A129" s="29"/>
      <c r="B129" s="137"/>
      <c r="C129" s="160" t="s">
        <v>210</v>
      </c>
      <c r="D129" s="160" t="s">
        <v>262</v>
      </c>
      <c r="E129" s="161" t="s">
        <v>1364</v>
      </c>
      <c r="F129" s="162" t="s">
        <v>1365</v>
      </c>
      <c r="G129" s="163" t="s">
        <v>172</v>
      </c>
      <c r="H129" s="164">
        <v>7</v>
      </c>
      <c r="I129" s="165"/>
      <c r="J129" s="166"/>
      <c r="K129" s="167">
        <f t="shared" si="1"/>
        <v>0</v>
      </c>
      <c r="L129" s="162" t="s">
        <v>1</v>
      </c>
      <c r="M129" s="168"/>
      <c r="N129" s="169" t="s">
        <v>1</v>
      </c>
      <c r="O129" s="146" t="s">
        <v>41</v>
      </c>
      <c r="P129" s="147">
        <f t="shared" si="2"/>
        <v>0</v>
      </c>
      <c r="Q129" s="147">
        <f t="shared" si="3"/>
        <v>0</v>
      </c>
      <c r="R129" s="147">
        <f t="shared" si="4"/>
        <v>0</v>
      </c>
      <c r="S129" s="55"/>
      <c r="T129" s="148">
        <f t="shared" si="5"/>
        <v>0</v>
      </c>
      <c r="U129" s="148">
        <v>0</v>
      </c>
      <c r="V129" s="148">
        <f t="shared" si="6"/>
        <v>0</v>
      </c>
      <c r="W129" s="148">
        <v>0</v>
      </c>
      <c r="X129" s="149">
        <f t="shared" si="7"/>
        <v>0</v>
      </c>
      <c r="Y129" s="29"/>
      <c r="Z129" s="29"/>
      <c r="AA129" s="29"/>
      <c r="AB129" s="29"/>
      <c r="AC129" s="29"/>
      <c r="AD129" s="29"/>
      <c r="AE129" s="29"/>
      <c r="AR129" s="150" t="s">
        <v>265</v>
      </c>
      <c r="AT129" s="150" t="s">
        <v>262</v>
      </c>
      <c r="AU129" s="150" t="s">
        <v>88</v>
      </c>
      <c r="AY129" s="14" t="s">
        <v>152</v>
      </c>
      <c r="BE129" s="151">
        <f t="shared" si="8"/>
        <v>0</v>
      </c>
      <c r="BF129" s="151">
        <f t="shared" si="9"/>
        <v>0</v>
      </c>
      <c r="BG129" s="151">
        <f t="shared" si="10"/>
        <v>0</v>
      </c>
      <c r="BH129" s="151">
        <f t="shared" si="11"/>
        <v>0</v>
      </c>
      <c r="BI129" s="151">
        <f t="shared" si="12"/>
        <v>0</v>
      </c>
      <c r="BJ129" s="14" t="s">
        <v>86</v>
      </c>
      <c r="BK129" s="151">
        <f t="shared" si="13"/>
        <v>0</v>
      </c>
      <c r="BL129" s="14" t="s">
        <v>257</v>
      </c>
      <c r="BM129" s="150" t="s">
        <v>1366</v>
      </c>
    </row>
    <row r="130" spans="1:65" s="2" customFormat="1" ht="16.5" customHeight="1">
      <c r="A130" s="29"/>
      <c r="B130" s="137"/>
      <c r="C130" s="160" t="s">
        <v>89</v>
      </c>
      <c r="D130" s="160" t="s">
        <v>262</v>
      </c>
      <c r="E130" s="161" t="s">
        <v>1367</v>
      </c>
      <c r="F130" s="162" t="s">
        <v>1368</v>
      </c>
      <c r="G130" s="163" t="s">
        <v>172</v>
      </c>
      <c r="H130" s="164">
        <v>3</v>
      </c>
      <c r="I130" s="165"/>
      <c r="J130" s="166"/>
      <c r="K130" s="167">
        <f t="shared" si="1"/>
        <v>0</v>
      </c>
      <c r="L130" s="162" t="s">
        <v>1</v>
      </c>
      <c r="M130" s="168"/>
      <c r="N130" s="169" t="s">
        <v>1</v>
      </c>
      <c r="O130" s="146" t="s">
        <v>41</v>
      </c>
      <c r="P130" s="147">
        <f t="shared" si="2"/>
        <v>0</v>
      </c>
      <c r="Q130" s="147">
        <f t="shared" si="3"/>
        <v>0</v>
      </c>
      <c r="R130" s="147">
        <f t="shared" si="4"/>
        <v>0</v>
      </c>
      <c r="S130" s="55"/>
      <c r="T130" s="148">
        <f t="shared" si="5"/>
        <v>0</v>
      </c>
      <c r="U130" s="148">
        <v>0</v>
      </c>
      <c r="V130" s="148">
        <f t="shared" si="6"/>
        <v>0</v>
      </c>
      <c r="W130" s="148">
        <v>0</v>
      </c>
      <c r="X130" s="149">
        <f t="shared" si="7"/>
        <v>0</v>
      </c>
      <c r="Y130" s="29"/>
      <c r="Z130" s="29"/>
      <c r="AA130" s="29"/>
      <c r="AB130" s="29"/>
      <c r="AC130" s="29"/>
      <c r="AD130" s="29"/>
      <c r="AE130" s="29"/>
      <c r="AR130" s="150" t="s">
        <v>265</v>
      </c>
      <c r="AT130" s="150" t="s">
        <v>262</v>
      </c>
      <c r="AU130" s="150" t="s">
        <v>88</v>
      </c>
      <c r="AY130" s="14" t="s">
        <v>152</v>
      </c>
      <c r="BE130" s="151">
        <f t="shared" si="8"/>
        <v>0</v>
      </c>
      <c r="BF130" s="151">
        <f t="shared" si="9"/>
        <v>0</v>
      </c>
      <c r="BG130" s="151">
        <f t="shared" si="10"/>
        <v>0</v>
      </c>
      <c r="BH130" s="151">
        <f t="shared" si="11"/>
        <v>0</v>
      </c>
      <c r="BI130" s="151">
        <f t="shared" si="12"/>
        <v>0</v>
      </c>
      <c r="BJ130" s="14" t="s">
        <v>86</v>
      </c>
      <c r="BK130" s="151">
        <f t="shared" si="13"/>
        <v>0</v>
      </c>
      <c r="BL130" s="14" t="s">
        <v>257</v>
      </c>
      <c r="BM130" s="150" t="s">
        <v>1369</v>
      </c>
    </row>
    <row r="131" spans="1:65" s="2" customFormat="1" ht="16.5" customHeight="1">
      <c r="A131" s="29"/>
      <c r="B131" s="137"/>
      <c r="C131" s="160" t="s">
        <v>231</v>
      </c>
      <c r="D131" s="160" t="s">
        <v>262</v>
      </c>
      <c r="E131" s="161" t="s">
        <v>1370</v>
      </c>
      <c r="F131" s="162" t="s">
        <v>1371</v>
      </c>
      <c r="G131" s="163" t="s">
        <v>172</v>
      </c>
      <c r="H131" s="164">
        <v>16</v>
      </c>
      <c r="I131" s="165"/>
      <c r="J131" s="166"/>
      <c r="K131" s="167">
        <f t="shared" si="1"/>
        <v>0</v>
      </c>
      <c r="L131" s="162" t="s">
        <v>1</v>
      </c>
      <c r="M131" s="168"/>
      <c r="N131" s="169" t="s">
        <v>1</v>
      </c>
      <c r="O131" s="146" t="s">
        <v>41</v>
      </c>
      <c r="P131" s="147">
        <f t="shared" si="2"/>
        <v>0</v>
      </c>
      <c r="Q131" s="147">
        <f t="shared" si="3"/>
        <v>0</v>
      </c>
      <c r="R131" s="147">
        <f t="shared" si="4"/>
        <v>0</v>
      </c>
      <c r="S131" s="55"/>
      <c r="T131" s="148">
        <f t="shared" si="5"/>
        <v>0</v>
      </c>
      <c r="U131" s="148">
        <v>0</v>
      </c>
      <c r="V131" s="148">
        <f t="shared" si="6"/>
        <v>0</v>
      </c>
      <c r="W131" s="148">
        <v>0</v>
      </c>
      <c r="X131" s="149">
        <f t="shared" si="7"/>
        <v>0</v>
      </c>
      <c r="Y131" s="29"/>
      <c r="Z131" s="29"/>
      <c r="AA131" s="29"/>
      <c r="AB131" s="29"/>
      <c r="AC131" s="29"/>
      <c r="AD131" s="29"/>
      <c r="AE131" s="29"/>
      <c r="AR131" s="150" t="s">
        <v>265</v>
      </c>
      <c r="AT131" s="150" t="s">
        <v>262</v>
      </c>
      <c r="AU131" s="150" t="s">
        <v>88</v>
      </c>
      <c r="AY131" s="14" t="s">
        <v>152</v>
      </c>
      <c r="BE131" s="151">
        <f t="shared" si="8"/>
        <v>0</v>
      </c>
      <c r="BF131" s="151">
        <f t="shared" si="9"/>
        <v>0</v>
      </c>
      <c r="BG131" s="151">
        <f t="shared" si="10"/>
        <v>0</v>
      </c>
      <c r="BH131" s="151">
        <f t="shared" si="11"/>
        <v>0</v>
      </c>
      <c r="BI131" s="151">
        <f t="shared" si="12"/>
        <v>0</v>
      </c>
      <c r="BJ131" s="14" t="s">
        <v>86</v>
      </c>
      <c r="BK131" s="151">
        <f t="shared" si="13"/>
        <v>0</v>
      </c>
      <c r="BL131" s="14" t="s">
        <v>257</v>
      </c>
      <c r="BM131" s="150" t="s">
        <v>1372</v>
      </c>
    </row>
    <row r="132" spans="1:65" s="2" customFormat="1" ht="16.5" customHeight="1">
      <c r="A132" s="29"/>
      <c r="B132" s="137"/>
      <c r="C132" s="160" t="s">
        <v>236</v>
      </c>
      <c r="D132" s="160" t="s">
        <v>262</v>
      </c>
      <c r="E132" s="161" t="s">
        <v>1373</v>
      </c>
      <c r="F132" s="162" t="s">
        <v>1374</v>
      </c>
      <c r="G132" s="163" t="s">
        <v>172</v>
      </c>
      <c r="H132" s="164">
        <v>1</v>
      </c>
      <c r="I132" s="165"/>
      <c r="J132" s="166"/>
      <c r="K132" s="167">
        <f t="shared" si="1"/>
        <v>0</v>
      </c>
      <c r="L132" s="162" t="s">
        <v>1</v>
      </c>
      <c r="M132" s="168"/>
      <c r="N132" s="169" t="s">
        <v>1</v>
      </c>
      <c r="O132" s="146" t="s">
        <v>41</v>
      </c>
      <c r="P132" s="147">
        <f t="shared" si="2"/>
        <v>0</v>
      </c>
      <c r="Q132" s="147">
        <f t="shared" si="3"/>
        <v>0</v>
      </c>
      <c r="R132" s="147">
        <f t="shared" si="4"/>
        <v>0</v>
      </c>
      <c r="S132" s="55"/>
      <c r="T132" s="148">
        <f t="shared" si="5"/>
        <v>0</v>
      </c>
      <c r="U132" s="148">
        <v>0</v>
      </c>
      <c r="V132" s="148">
        <f t="shared" si="6"/>
        <v>0</v>
      </c>
      <c r="W132" s="148">
        <v>0</v>
      </c>
      <c r="X132" s="149">
        <f t="shared" si="7"/>
        <v>0</v>
      </c>
      <c r="Y132" s="29"/>
      <c r="Z132" s="29"/>
      <c r="AA132" s="29"/>
      <c r="AB132" s="29"/>
      <c r="AC132" s="29"/>
      <c r="AD132" s="29"/>
      <c r="AE132" s="29"/>
      <c r="AR132" s="150" t="s">
        <v>265</v>
      </c>
      <c r="AT132" s="150" t="s">
        <v>262</v>
      </c>
      <c r="AU132" s="150" t="s">
        <v>88</v>
      </c>
      <c r="AY132" s="14" t="s">
        <v>152</v>
      </c>
      <c r="BE132" s="151">
        <f t="shared" si="8"/>
        <v>0</v>
      </c>
      <c r="BF132" s="151">
        <f t="shared" si="9"/>
        <v>0</v>
      </c>
      <c r="BG132" s="151">
        <f t="shared" si="10"/>
        <v>0</v>
      </c>
      <c r="BH132" s="151">
        <f t="shared" si="11"/>
        <v>0</v>
      </c>
      <c r="BI132" s="151">
        <f t="shared" si="12"/>
        <v>0</v>
      </c>
      <c r="BJ132" s="14" t="s">
        <v>86</v>
      </c>
      <c r="BK132" s="151">
        <f t="shared" si="13"/>
        <v>0</v>
      </c>
      <c r="BL132" s="14" t="s">
        <v>257</v>
      </c>
      <c r="BM132" s="150" t="s">
        <v>1375</v>
      </c>
    </row>
    <row r="133" spans="1:65" s="2" customFormat="1" ht="16.5" customHeight="1">
      <c r="A133" s="29"/>
      <c r="B133" s="137"/>
      <c r="C133" s="160" t="s">
        <v>240</v>
      </c>
      <c r="D133" s="160" t="s">
        <v>262</v>
      </c>
      <c r="E133" s="161" t="s">
        <v>1376</v>
      </c>
      <c r="F133" s="162" t="s">
        <v>1377</v>
      </c>
      <c r="G133" s="163" t="s">
        <v>172</v>
      </c>
      <c r="H133" s="164">
        <v>1</v>
      </c>
      <c r="I133" s="165"/>
      <c r="J133" s="166"/>
      <c r="K133" s="167">
        <f t="shared" si="1"/>
        <v>0</v>
      </c>
      <c r="L133" s="162" t="s">
        <v>1</v>
      </c>
      <c r="M133" s="168"/>
      <c r="N133" s="169" t="s">
        <v>1</v>
      </c>
      <c r="O133" s="146" t="s">
        <v>41</v>
      </c>
      <c r="P133" s="147">
        <f t="shared" si="2"/>
        <v>0</v>
      </c>
      <c r="Q133" s="147">
        <f t="shared" si="3"/>
        <v>0</v>
      </c>
      <c r="R133" s="147">
        <f t="shared" si="4"/>
        <v>0</v>
      </c>
      <c r="S133" s="55"/>
      <c r="T133" s="148">
        <f t="shared" si="5"/>
        <v>0</v>
      </c>
      <c r="U133" s="148">
        <v>0</v>
      </c>
      <c r="V133" s="148">
        <f t="shared" si="6"/>
        <v>0</v>
      </c>
      <c r="W133" s="148">
        <v>0</v>
      </c>
      <c r="X133" s="149">
        <f t="shared" si="7"/>
        <v>0</v>
      </c>
      <c r="Y133" s="29"/>
      <c r="Z133" s="29"/>
      <c r="AA133" s="29"/>
      <c r="AB133" s="29"/>
      <c r="AC133" s="29"/>
      <c r="AD133" s="29"/>
      <c r="AE133" s="29"/>
      <c r="AR133" s="150" t="s">
        <v>265</v>
      </c>
      <c r="AT133" s="150" t="s">
        <v>262</v>
      </c>
      <c r="AU133" s="150" t="s">
        <v>88</v>
      </c>
      <c r="AY133" s="14" t="s">
        <v>152</v>
      </c>
      <c r="BE133" s="151">
        <f t="shared" si="8"/>
        <v>0</v>
      </c>
      <c r="BF133" s="151">
        <f t="shared" si="9"/>
        <v>0</v>
      </c>
      <c r="BG133" s="151">
        <f t="shared" si="10"/>
        <v>0</v>
      </c>
      <c r="BH133" s="151">
        <f t="shared" si="11"/>
        <v>0</v>
      </c>
      <c r="BI133" s="151">
        <f t="shared" si="12"/>
        <v>0</v>
      </c>
      <c r="BJ133" s="14" t="s">
        <v>86</v>
      </c>
      <c r="BK133" s="151">
        <f t="shared" si="13"/>
        <v>0</v>
      </c>
      <c r="BL133" s="14" t="s">
        <v>257</v>
      </c>
      <c r="BM133" s="150" t="s">
        <v>1378</v>
      </c>
    </row>
    <row r="134" spans="1:65" s="2" customFormat="1" ht="16.5" customHeight="1">
      <c r="A134" s="29"/>
      <c r="B134" s="137"/>
      <c r="C134" s="160" t="s">
        <v>244</v>
      </c>
      <c r="D134" s="160" t="s">
        <v>262</v>
      </c>
      <c r="E134" s="161" t="s">
        <v>1379</v>
      </c>
      <c r="F134" s="162" t="s">
        <v>1380</v>
      </c>
      <c r="G134" s="163" t="s">
        <v>325</v>
      </c>
      <c r="H134" s="164">
        <v>800</v>
      </c>
      <c r="I134" s="165"/>
      <c r="J134" s="166"/>
      <c r="K134" s="167">
        <f t="shared" si="1"/>
        <v>0</v>
      </c>
      <c r="L134" s="162" t="s">
        <v>1</v>
      </c>
      <c r="M134" s="168"/>
      <c r="N134" s="169" t="s">
        <v>1</v>
      </c>
      <c r="O134" s="146" t="s">
        <v>41</v>
      </c>
      <c r="P134" s="147">
        <f t="shared" si="2"/>
        <v>0</v>
      </c>
      <c r="Q134" s="147">
        <f t="shared" si="3"/>
        <v>0</v>
      </c>
      <c r="R134" s="147">
        <f t="shared" si="4"/>
        <v>0</v>
      </c>
      <c r="S134" s="55"/>
      <c r="T134" s="148">
        <f t="shared" si="5"/>
        <v>0</v>
      </c>
      <c r="U134" s="148">
        <v>0</v>
      </c>
      <c r="V134" s="148">
        <f t="shared" si="6"/>
        <v>0</v>
      </c>
      <c r="W134" s="148">
        <v>0</v>
      </c>
      <c r="X134" s="149">
        <f t="shared" si="7"/>
        <v>0</v>
      </c>
      <c r="Y134" s="29"/>
      <c r="Z134" s="29"/>
      <c r="AA134" s="29"/>
      <c r="AB134" s="29"/>
      <c r="AC134" s="29"/>
      <c r="AD134" s="29"/>
      <c r="AE134" s="29"/>
      <c r="AR134" s="150" t="s">
        <v>265</v>
      </c>
      <c r="AT134" s="150" t="s">
        <v>262</v>
      </c>
      <c r="AU134" s="150" t="s">
        <v>88</v>
      </c>
      <c r="AY134" s="14" t="s">
        <v>152</v>
      </c>
      <c r="BE134" s="151">
        <f t="shared" si="8"/>
        <v>0</v>
      </c>
      <c r="BF134" s="151">
        <f t="shared" si="9"/>
        <v>0</v>
      </c>
      <c r="BG134" s="151">
        <f t="shared" si="10"/>
        <v>0</v>
      </c>
      <c r="BH134" s="151">
        <f t="shared" si="11"/>
        <v>0</v>
      </c>
      <c r="BI134" s="151">
        <f t="shared" si="12"/>
        <v>0</v>
      </c>
      <c r="BJ134" s="14" t="s">
        <v>86</v>
      </c>
      <c r="BK134" s="151">
        <f t="shared" si="13"/>
        <v>0</v>
      </c>
      <c r="BL134" s="14" t="s">
        <v>257</v>
      </c>
      <c r="BM134" s="150" t="s">
        <v>1381</v>
      </c>
    </row>
    <row r="135" spans="1:65" s="2" customFormat="1" ht="16.5" customHeight="1">
      <c r="A135" s="29"/>
      <c r="B135" s="137"/>
      <c r="C135" s="160" t="s">
        <v>9</v>
      </c>
      <c r="D135" s="160" t="s">
        <v>262</v>
      </c>
      <c r="E135" s="161" t="s">
        <v>1382</v>
      </c>
      <c r="F135" s="162" t="s">
        <v>1383</v>
      </c>
      <c r="G135" s="163" t="s">
        <v>325</v>
      </c>
      <c r="H135" s="164">
        <v>260</v>
      </c>
      <c r="I135" s="165"/>
      <c r="J135" s="166"/>
      <c r="K135" s="167">
        <f t="shared" si="1"/>
        <v>0</v>
      </c>
      <c r="L135" s="162" t="s">
        <v>1</v>
      </c>
      <c r="M135" s="168"/>
      <c r="N135" s="169" t="s">
        <v>1</v>
      </c>
      <c r="O135" s="146" t="s">
        <v>41</v>
      </c>
      <c r="P135" s="147">
        <f t="shared" si="2"/>
        <v>0</v>
      </c>
      <c r="Q135" s="147">
        <f t="shared" si="3"/>
        <v>0</v>
      </c>
      <c r="R135" s="147">
        <f t="shared" si="4"/>
        <v>0</v>
      </c>
      <c r="S135" s="55"/>
      <c r="T135" s="148">
        <f t="shared" si="5"/>
        <v>0</v>
      </c>
      <c r="U135" s="148">
        <v>0</v>
      </c>
      <c r="V135" s="148">
        <f t="shared" si="6"/>
        <v>0</v>
      </c>
      <c r="W135" s="148">
        <v>0</v>
      </c>
      <c r="X135" s="149">
        <f t="shared" si="7"/>
        <v>0</v>
      </c>
      <c r="Y135" s="29"/>
      <c r="Z135" s="29"/>
      <c r="AA135" s="29"/>
      <c r="AB135" s="29"/>
      <c r="AC135" s="29"/>
      <c r="AD135" s="29"/>
      <c r="AE135" s="29"/>
      <c r="AR135" s="150" t="s">
        <v>265</v>
      </c>
      <c r="AT135" s="150" t="s">
        <v>262</v>
      </c>
      <c r="AU135" s="150" t="s">
        <v>88</v>
      </c>
      <c r="AY135" s="14" t="s">
        <v>152</v>
      </c>
      <c r="BE135" s="151">
        <f t="shared" si="8"/>
        <v>0</v>
      </c>
      <c r="BF135" s="151">
        <f t="shared" si="9"/>
        <v>0</v>
      </c>
      <c r="BG135" s="151">
        <f t="shared" si="10"/>
        <v>0</v>
      </c>
      <c r="BH135" s="151">
        <f t="shared" si="11"/>
        <v>0</v>
      </c>
      <c r="BI135" s="151">
        <f t="shared" si="12"/>
        <v>0</v>
      </c>
      <c r="BJ135" s="14" t="s">
        <v>86</v>
      </c>
      <c r="BK135" s="151">
        <f t="shared" si="13"/>
        <v>0</v>
      </c>
      <c r="BL135" s="14" t="s">
        <v>257</v>
      </c>
      <c r="BM135" s="150" t="s">
        <v>1384</v>
      </c>
    </row>
    <row r="136" spans="1:65" s="2" customFormat="1" ht="16.5" customHeight="1">
      <c r="A136" s="29"/>
      <c r="B136" s="137"/>
      <c r="C136" s="160" t="s">
        <v>257</v>
      </c>
      <c r="D136" s="160" t="s">
        <v>262</v>
      </c>
      <c r="E136" s="161" t="s">
        <v>1385</v>
      </c>
      <c r="F136" s="162" t="s">
        <v>1386</v>
      </c>
      <c r="G136" s="163" t="s">
        <v>325</v>
      </c>
      <c r="H136" s="164">
        <v>30</v>
      </c>
      <c r="I136" s="165"/>
      <c r="J136" s="166"/>
      <c r="K136" s="167">
        <f t="shared" si="1"/>
        <v>0</v>
      </c>
      <c r="L136" s="162" t="s">
        <v>1</v>
      </c>
      <c r="M136" s="168"/>
      <c r="N136" s="169" t="s">
        <v>1</v>
      </c>
      <c r="O136" s="146" t="s">
        <v>41</v>
      </c>
      <c r="P136" s="147">
        <f t="shared" si="2"/>
        <v>0</v>
      </c>
      <c r="Q136" s="147">
        <f t="shared" si="3"/>
        <v>0</v>
      </c>
      <c r="R136" s="147">
        <f t="shared" si="4"/>
        <v>0</v>
      </c>
      <c r="S136" s="55"/>
      <c r="T136" s="148">
        <f t="shared" si="5"/>
        <v>0</v>
      </c>
      <c r="U136" s="148">
        <v>0</v>
      </c>
      <c r="V136" s="148">
        <f t="shared" si="6"/>
        <v>0</v>
      </c>
      <c r="W136" s="148">
        <v>0</v>
      </c>
      <c r="X136" s="149">
        <f t="shared" si="7"/>
        <v>0</v>
      </c>
      <c r="Y136" s="29"/>
      <c r="Z136" s="29"/>
      <c r="AA136" s="29"/>
      <c r="AB136" s="29"/>
      <c r="AC136" s="29"/>
      <c r="AD136" s="29"/>
      <c r="AE136" s="29"/>
      <c r="AR136" s="150" t="s">
        <v>265</v>
      </c>
      <c r="AT136" s="150" t="s">
        <v>262</v>
      </c>
      <c r="AU136" s="150" t="s">
        <v>88</v>
      </c>
      <c r="AY136" s="14" t="s">
        <v>152</v>
      </c>
      <c r="BE136" s="151">
        <f t="shared" si="8"/>
        <v>0</v>
      </c>
      <c r="BF136" s="151">
        <f t="shared" si="9"/>
        <v>0</v>
      </c>
      <c r="BG136" s="151">
        <f t="shared" si="10"/>
        <v>0</v>
      </c>
      <c r="BH136" s="151">
        <f t="shared" si="11"/>
        <v>0</v>
      </c>
      <c r="BI136" s="151">
        <f t="shared" si="12"/>
        <v>0</v>
      </c>
      <c r="BJ136" s="14" t="s">
        <v>86</v>
      </c>
      <c r="BK136" s="151">
        <f t="shared" si="13"/>
        <v>0</v>
      </c>
      <c r="BL136" s="14" t="s">
        <v>257</v>
      </c>
      <c r="BM136" s="150" t="s">
        <v>1387</v>
      </c>
    </row>
    <row r="137" spans="1:65" s="2" customFormat="1" ht="16.5" customHeight="1">
      <c r="A137" s="29"/>
      <c r="B137" s="137"/>
      <c r="C137" s="160" t="s">
        <v>261</v>
      </c>
      <c r="D137" s="160" t="s">
        <v>262</v>
      </c>
      <c r="E137" s="161" t="s">
        <v>1388</v>
      </c>
      <c r="F137" s="162" t="s">
        <v>1389</v>
      </c>
      <c r="G137" s="163" t="s">
        <v>172</v>
      </c>
      <c r="H137" s="164">
        <v>26</v>
      </c>
      <c r="I137" s="165"/>
      <c r="J137" s="166"/>
      <c r="K137" s="167">
        <f t="shared" si="1"/>
        <v>0</v>
      </c>
      <c r="L137" s="162" t="s">
        <v>1</v>
      </c>
      <c r="M137" s="168"/>
      <c r="N137" s="169" t="s">
        <v>1</v>
      </c>
      <c r="O137" s="146" t="s">
        <v>41</v>
      </c>
      <c r="P137" s="147">
        <f t="shared" si="2"/>
        <v>0</v>
      </c>
      <c r="Q137" s="147">
        <f t="shared" si="3"/>
        <v>0</v>
      </c>
      <c r="R137" s="147">
        <f t="shared" si="4"/>
        <v>0</v>
      </c>
      <c r="S137" s="55"/>
      <c r="T137" s="148">
        <f t="shared" si="5"/>
        <v>0</v>
      </c>
      <c r="U137" s="148">
        <v>0</v>
      </c>
      <c r="V137" s="148">
        <f t="shared" si="6"/>
        <v>0</v>
      </c>
      <c r="W137" s="148">
        <v>0</v>
      </c>
      <c r="X137" s="149">
        <f t="shared" si="7"/>
        <v>0</v>
      </c>
      <c r="Y137" s="29"/>
      <c r="Z137" s="29"/>
      <c r="AA137" s="29"/>
      <c r="AB137" s="29"/>
      <c r="AC137" s="29"/>
      <c r="AD137" s="29"/>
      <c r="AE137" s="29"/>
      <c r="AR137" s="150" t="s">
        <v>265</v>
      </c>
      <c r="AT137" s="150" t="s">
        <v>262</v>
      </c>
      <c r="AU137" s="150" t="s">
        <v>88</v>
      </c>
      <c r="AY137" s="14" t="s">
        <v>152</v>
      </c>
      <c r="BE137" s="151">
        <f t="shared" si="8"/>
        <v>0</v>
      </c>
      <c r="BF137" s="151">
        <f t="shared" si="9"/>
        <v>0</v>
      </c>
      <c r="BG137" s="151">
        <f t="shared" si="10"/>
        <v>0</v>
      </c>
      <c r="BH137" s="151">
        <f t="shared" si="11"/>
        <v>0</v>
      </c>
      <c r="BI137" s="151">
        <f t="shared" si="12"/>
        <v>0</v>
      </c>
      <c r="BJ137" s="14" t="s">
        <v>86</v>
      </c>
      <c r="BK137" s="151">
        <f t="shared" si="13"/>
        <v>0</v>
      </c>
      <c r="BL137" s="14" t="s">
        <v>257</v>
      </c>
      <c r="BM137" s="150" t="s">
        <v>1390</v>
      </c>
    </row>
    <row r="138" spans="1:65" s="2" customFormat="1" ht="16.5" customHeight="1">
      <c r="A138" s="29"/>
      <c r="B138" s="137"/>
      <c r="C138" s="160" t="s">
        <v>267</v>
      </c>
      <c r="D138" s="160" t="s">
        <v>262</v>
      </c>
      <c r="E138" s="161" t="s">
        <v>1391</v>
      </c>
      <c r="F138" s="162" t="s">
        <v>1392</v>
      </c>
      <c r="G138" s="163" t="s">
        <v>172</v>
      </c>
      <c r="H138" s="164">
        <v>10</v>
      </c>
      <c r="I138" s="165"/>
      <c r="J138" s="166"/>
      <c r="K138" s="167">
        <f t="shared" si="1"/>
        <v>0</v>
      </c>
      <c r="L138" s="162" t="s">
        <v>1</v>
      </c>
      <c r="M138" s="168"/>
      <c r="N138" s="169" t="s">
        <v>1</v>
      </c>
      <c r="O138" s="146" t="s">
        <v>41</v>
      </c>
      <c r="P138" s="147">
        <f t="shared" si="2"/>
        <v>0</v>
      </c>
      <c r="Q138" s="147">
        <f t="shared" si="3"/>
        <v>0</v>
      </c>
      <c r="R138" s="147">
        <f t="shared" si="4"/>
        <v>0</v>
      </c>
      <c r="S138" s="55"/>
      <c r="T138" s="148">
        <f t="shared" si="5"/>
        <v>0</v>
      </c>
      <c r="U138" s="148">
        <v>0</v>
      </c>
      <c r="V138" s="148">
        <f t="shared" si="6"/>
        <v>0</v>
      </c>
      <c r="W138" s="148">
        <v>0</v>
      </c>
      <c r="X138" s="149">
        <f t="shared" si="7"/>
        <v>0</v>
      </c>
      <c r="Y138" s="29"/>
      <c r="Z138" s="29"/>
      <c r="AA138" s="29"/>
      <c r="AB138" s="29"/>
      <c r="AC138" s="29"/>
      <c r="AD138" s="29"/>
      <c r="AE138" s="29"/>
      <c r="AR138" s="150" t="s">
        <v>265</v>
      </c>
      <c r="AT138" s="150" t="s">
        <v>262</v>
      </c>
      <c r="AU138" s="150" t="s">
        <v>88</v>
      </c>
      <c r="AY138" s="14" t="s">
        <v>152</v>
      </c>
      <c r="BE138" s="151">
        <f t="shared" si="8"/>
        <v>0</v>
      </c>
      <c r="BF138" s="151">
        <f t="shared" si="9"/>
        <v>0</v>
      </c>
      <c r="BG138" s="151">
        <f t="shared" si="10"/>
        <v>0</v>
      </c>
      <c r="BH138" s="151">
        <f t="shared" si="11"/>
        <v>0</v>
      </c>
      <c r="BI138" s="151">
        <f t="shared" si="12"/>
        <v>0</v>
      </c>
      <c r="BJ138" s="14" t="s">
        <v>86</v>
      </c>
      <c r="BK138" s="151">
        <f t="shared" si="13"/>
        <v>0</v>
      </c>
      <c r="BL138" s="14" t="s">
        <v>257</v>
      </c>
      <c r="BM138" s="150" t="s">
        <v>1393</v>
      </c>
    </row>
    <row r="139" spans="1:65" s="2" customFormat="1" ht="16.5" customHeight="1">
      <c r="A139" s="29"/>
      <c r="B139" s="137"/>
      <c r="C139" s="160" t="s">
        <v>271</v>
      </c>
      <c r="D139" s="160" t="s">
        <v>262</v>
      </c>
      <c r="E139" s="161" t="s">
        <v>1394</v>
      </c>
      <c r="F139" s="162" t="s">
        <v>1395</v>
      </c>
      <c r="G139" s="163" t="s">
        <v>172</v>
      </c>
      <c r="H139" s="164">
        <v>1</v>
      </c>
      <c r="I139" s="165"/>
      <c r="J139" s="166"/>
      <c r="K139" s="167">
        <f t="shared" si="1"/>
        <v>0</v>
      </c>
      <c r="L139" s="162" t="s">
        <v>1</v>
      </c>
      <c r="M139" s="168"/>
      <c r="N139" s="169" t="s">
        <v>1</v>
      </c>
      <c r="O139" s="146" t="s">
        <v>41</v>
      </c>
      <c r="P139" s="147">
        <f t="shared" si="2"/>
        <v>0</v>
      </c>
      <c r="Q139" s="147">
        <f t="shared" si="3"/>
        <v>0</v>
      </c>
      <c r="R139" s="147">
        <f t="shared" si="4"/>
        <v>0</v>
      </c>
      <c r="S139" s="55"/>
      <c r="T139" s="148">
        <f t="shared" si="5"/>
        <v>0</v>
      </c>
      <c r="U139" s="148">
        <v>0</v>
      </c>
      <c r="V139" s="148">
        <f t="shared" si="6"/>
        <v>0</v>
      </c>
      <c r="W139" s="148">
        <v>0</v>
      </c>
      <c r="X139" s="149">
        <f t="shared" si="7"/>
        <v>0</v>
      </c>
      <c r="Y139" s="29"/>
      <c r="Z139" s="29"/>
      <c r="AA139" s="29"/>
      <c r="AB139" s="29"/>
      <c r="AC139" s="29"/>
      <c r="AD139" s="29"/>
      <c r="AE139" s="29"/>
      <c r="AR139" s="150" t="s">
        <v>265</v>
      </c>
      <c r="AT139" s="150" t="s">
        <v>262</v>
      </c>
      <c r="AU139" s="150" t="s">
        <v>88</v>
      </c>
      <c r="AY139" s="14" t="s">
        <v>152</v>
      </c>
      <c r="BE139" s="151">
        <f t="shared" si="8"/>
        <v>0</v>
      </c>
      <c r="BF139" s="151">
        <f t="shared" si="9"/>
        <v>0</v>
      </c>
      <c r="BG139" s="151">
        <f t="shared" si="10"/>
        <v>0</v>
      </c>
      <c r="BH139" s="151">
        <f t="shared" si="11"/>
        <v>0</v>
      </c>
      <c r="BI139" s="151">
        <f t="shared" si="12"/>
        <v>0</v>
      </c>
      <c r="BJ139" s="14" t="s">
        <v>86</v>
      </c>
      <c r="BK139" s="151">
        <f t="shared" si="13"/>
        <v>0</v>
      </c>
      <c r="BL139" s="14" t="s">
        <v>257</v>
      </c>
      <c r="BM139" s="150" t="s">
        <v>1396</v>
      </c>
    </row>
    <row r="140" spans="1:65" s="2" customFormat="1" ht="16.5" customHeight="1">
      <c r="A140" s="29"/>
      <c r="B140" s="137"/>
      <c r="C140" s="138" t="s">
        <v>92</v>
      </c>
      <c r="D140" s="138" t="s">
        <v>153</v>
      </c>
      <c r="E140" s="139" t="s">
        <v>1397</v>
      </c>
      <c r="F140" s="140" t="s">
        <v>1398</v>
      </c>
      <c r="G140" s="141" t="s">
        <v>172</v>
      </c>
      <c r="H140" s="142">
        <v>1</v>
      </c>
      <c r="I140" s="143"/>
      <c r="J140" s="143"/>
      <c r="K140" s="144">
        <f t="shared" si="1"/>
        <v>0</v>
      </c>
      <c r="L140" s="140" t="s">
        <v>1</v>
      </c>
      <c r="M140" s="30"/>
      <c r="N140" s="145" t="s">
        <v>1</v>
      </c>
      <c r="O140" s="146" t="s">
        <v>41</v>
      </c>
      <c r="P140" s="147">
        <f t="shared" si="2"/>
        <v>0</v>
      </c>
      <c r="Q140" s="147">
        <f t="shared" si="3"/>
        <v>0</v>
      </c>
      <c r="R140" s="147">
        <f t="shared" si="4"/>
        <v>0</v>
      </c>
      <c r="S140" s="55"/>
      <c r="T140" s="148">
        <f t="shared" si="5"/>
        <v>0</v>
      </c>
      <c r="U140" s="148">
        <v>0</v>
      </c>
      <c r="V140" s="148">
        <f t="shared" si="6"/>
        <v>0</v>
      </c>
      <c r="W140" s="148">
        <v>0</v>
      </c>
      <c r="X140" s="149">
        <f t="shared" si="7"/>
        <v>0</v>
      </c>
      <c r="Y140" s="29"/>
      <c r="Z140" s="29"/>
      <c r="AA140" s="29"/>
      <c r="AB140" s="29"/>
      <c r="AC140" s="29"/>
      <c r="AD140" s="29"/>
      <c r="AE140" s="29"/>
      <c r="AR140" s="150" t="s">
        <v>257</v>
      </c>
      <c r="AT140" s="150" t="s">
        <v>153</v>
      </c>
      <c r="AU140" s="150" t="s">
        <v>88</v>
      </c>
      <c r="AY140" s="14" t="s">
        <v>152</v>
      </c>
      <c r="BE140" s="151">
        <f t="shared" si="8"/>
        <v>0</v>
      </c>
      <c r="BF140" s="151">
        <f t="shared" si="9"/>
        <v>0</v>
      </c>
      <c r="BG140" s="151">
        <f t="shared" si="10"/>
        <v>0</v>
      </c>
      <c r="BH140" s="151">
        <f t="shared" si="11"/>
        <v>0</v>
      </c>
      <c r="BI140" s="151">
        <f t="shared" si="12"/>
        <v>0</v>
      </c>
      <c r="BJ140" s="14" t="s">
        <v>86</v>
      </c>
      <c r="BK140" s="151">
        <f t="shared" si="13"/>
        <v>0</v>
      </c>
      <c r="BL140" s="14" t="s">
        <v>257</v>
      </c>
      <c r="BM140" s="150" t="s">
        <v>1399</v>
      </c>
    </row>
    <row r="141" spans="1:65" s="2" customFormat="1" ht="16.5" customHeight="1">
      <c r="A141" s="29"/>
      <c r="B141" s="137"/>
      <c r="C141" s="138" t="s">
        <v>8</v>
      </c>
      <c r="D141" s="138" t="s">
        <v>153</v>
      </c>
      <c r="E141" s="139" t="s">
        <v>1400</v>
      </c>
      <c r="F141" s="140" t="s">
        <v>1401</v>
      </c>
      <c r="G141" s="141" t="s">
        <v>172</v>
      </c>
      <c r="H141" s="142">
        <v>1</v>
      </c>
      <c r="I141" s="143"/>
      <c r="J141" s="143"/>
      <c r="K141" s="144">
        <f t="shared" si="1"/>
        <v>0</v>
      </c>
      <c r="L141" s="140" t="s">
        <v>1</v>
      </c>
      <c r="M141" s="30"/>
      <c r="N141" s="154" t="s">
        <v>1</v>
      </c>
      <c r="O141" s="155" t="s">
        <v>41</v>
      </c>
      <c r="P141" s="156">
        <f t="shared" si="2"/>
        <v>0</v>
      </c>
      <c r="Q141" s="156">
        <f t="shared" si="3"/>
        <v>0</v>
      </c>
      <c r="R141" s="156">
        <f t="shared" si="4"/>
        <v>0</v>
      </c>
      <c r="S141" s="157"/>
      <c r="T141" s="158">
        <f t="shared" si="5"/>
        <v>0</v>
      </c>
      <c r="U141" s="158">
        <v>0</v>
      </c>
      <c r="V141" s="158">
        <f t="shared" si="6"/>
        <v>0</v>
      </c>
      <c r="W141" s="158">
        <v>0</v>
      </c>
      <c r="X141" s="159">
        <f t="shared" si="7"/>
        <v>0</v>
      </c>
      <c r="Y141" s="29"/>
      <c r="Z141" s="29"/>
      <c r="AA141" s="29"/>
      <c r="AB141" s="29"/>
      <c r="AC141" s="29"/>
      <c r="AD141" s="29"/>
      <c r="AE141" s="29"/>
      <c r="AR141" s="150" t="s">
        <v>257</v>
      </c>
      <c r="AT141" s="150" t="s">
        <v>153</v>
      </c>
      <c r="AU141" s="150" t="s">
        <v>88</v>
      </c>
      <c r="AY141" s="14" t="s">
        <v>152</v>
      </c>
      <c r="BE141" s="151">
        <f t="shared" si="8"/>
        <v>0</v>
      </c>
      <c r="BF141" s="151">
        <f t="shared" si="9"/>
        <v>0</v>
      </c>
      <c r="BG141" s="151">
        <f t="shared" si="10"/>
        <v>0</v>
      </c>
      <c r="BH141" s="151">
        <f t="shared" si="11"/>
        <v>0</v>
      </c>
      <c r="BI141" s="151">
        <f t="shared" si="12"/>
        <v>0</v>
      </c>
      <c r="BJ141" s="14" t="s">
        <v>86</v>
      </c>
      <c r="BK141" s="151">
        <f t="shared" si="13"/>
        <v>0</v>
      </c>
      <c r="BL141" s="14" t="s">
        <v>257</v>
      </c>
      <c r="BM141" s="150" t="s">
        <v>1402</v>
      </c>
    </row>
    <row r="142" spans="1:65" s="2" customFormat="1" ht="6.9" customHeight="1">
      <c r="A142" s="29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30"/>
      <c r="N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autoFilter ref="C117:L141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topLeftCell="A118" workbookViewId="0">
      <selection activeCell="AC125" sqref="AC125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87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118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ROUND(K120,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ROUND((SUM(BE120:BE128)),  2)</f>
        <v>0</v>
      </c>
      <c r="G35" s="29"/>
      <c r="H35" s="29"/>
      <c r="I35" s="94">
        <v>0.21</v>
      </c>
      <c r="J35" s="29"/>
      <c r="K35" s="91">
        <f>ROUND(((SUM(BE120:BE128))*I35),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ROUND((SUM(BF120:BF128)),  2)</f>
        <v>0</v>
      </c>
      <c r="G36" s="29"/>
      <c r="H36" s="29"/>
      <c r="I36" s="94">
        <v>0.15</v>
      </c>
      <c r="J36" s="29"/>
      <c r="K36" s="91">
        <f>ROUND(((SUM(BF120:BF128))*I36),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ROUND((SUM(BG120:BG128)),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ROUND((SUM(BH120:BH128)),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ROUND((SUM(BI120:BI128)),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00 - Vedlejší náklady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>Q120</f>
        <v>0</v>
      </c>
      <c r="J96" s="68">
        <f>R120</f>
        <v>0</v>
      </c>
      <c r="K96" s="68">
        <f>K120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128</v>
      </c>
      <c r="E97" s="108"/>
      <c r="F97" s="108"/>
      <c r="G97" s="108"/>
      <c r="H97" s="108"/>
      <c r="I97" s="109">
        <f>Q121</f>
        <v>0</v>
      </c>
      <c r="J97" s="109">
        <f>R121</f>
        <v>0</v>
      </c>
      <c r="K97" s="109">
        <f>K121</f>
        <v>0</v>
      </c>
      <c r="M97" s="106"/>
    </row>
    <row r="98" spans="1:31" s="9" customFormat="1" ht="24.9" customHeight="1">
      <c r="B98" s="106"/>
      <c r="D98" s="107" t="s">
        <v>129</v>
      </c>
      <c r="E98" s="108"/>
      <c r="F98" s="108"/>
      <c r="G98" s="108"/>
      <c r="H98" s="108"/>
      <c r="I98" s="109">
        <f>Q124</f>
        <v>0</v>
      </c>
      <c r="J98" s="109">
        <f>R124</f>
        <v>0</v>
      </c>
      <c r="K98" s="109">
        <f>K124</f>
        <v>0</v>
      </c>
      <c r="M98" s="106"/>
    </row>
    <row r="99" spans="1:31" s="10" customFormat="1" ht="19.95" customHeight="1">
      <c r="B99" s="110"/>
      <c r="D99" s="111" t="s">
        <v>130</v>
      </c>
      <c r="E99" s="112"/>
      <c r="F99" s="112"/>
      <c r="G99" s="112"/>
      <c r="H99" s="112"/>
      <c r="I99" s="113">
        <f>Q125</f>
        <v>0</v>
      </c>
      <c r="J99" s="113">
        <f>R125</f>
        <v>0</v>
      </c>
      <c r="K99" s="113">
        <f>K125</f>
        <v>0</v>
      </c>
      <c r="M99" s="110"/>
    </row>
    <row r="100" spans="1:31" s="10" customFormat="1" ht="19.95" customHeight="1">
      <c r="B100" s="110"/>
      <c r="D100" s="111" t="s">
        <v>131</v>
      </c>
      <c r="E100" s="112"/>
      <c r="F100" s="112"/>
      <c r="G100" s="112"/>
      <c r="H100" s="112"/>
      <c r="I100" s="113">
        <f>Q127</f>
        <v>0</v>
      </c>
      <c r="J100" s="113">
        <f>R127</f>
        <v>0</v>
      </c>
      <c r="K100" s="113">
        <f>K127</f>
        <v>0</v>
      </c>
      <c r="M100" s="110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" customHeight="1">
      <c r="A107" s="29"/>
      <c r="B107" s="30"/>
      <c r="C107" s="18" t="s">
        <v>132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17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0" t="str">
        <f>E7</f>
        <v>Rekonstrukce a půdní vestavba ZUŠ Luby</v>
      </c>
      <c r="F110" s="211"/>
      <c r="G110" s="211"/>
      <c r="H110" s="211"/>
      <c r="I110" s="29"/>
      <c r="J110" s="29"/>
      <c r="K110" s="29"/>
      <c r="L110" s="29"/>
      <c r="M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117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75" t="str">
        <f>E9</f>
        <v>00 - Vedlejší náklady</v>
      </c>
      <c r="F112" s="212"/>
      <c r="G112" s="212"/>
      <c r="H112" s="212"/>
      <c r="I112" s="29"/>
      <c r="J112" s="29"/>
      <c r="K112" s="29"/>
      <c r="L112" s="29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>Luby</v>
      </c>
      <c r="G114" s="29"/>
      <c r="H114" s="29"/>
      <c r="I114" s="24" t="s">
        <v>23</v>
      </c>
      <c r="J114" s="52" t="str">
        <f>IF(J12="","",J12)</f>
        <v>28. 12. 2022</v>
      </c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15" customHeight="1">
      <c r="A116" s="29"/>
      <c r="B116" s="30"/>
      <c r="C116" s="24" t="s">
        <v>25</v>
      </c>
      <c r="D116" s="29"/>
      <c r="E116" s="29"/>
      <c r="F116" s="22" t="str">
        <f>E15</f>
        <v>Město Luby</v>
      </c>
      <c r="G116" s="29"/>
      <c r="H116" s="29"/>
      <c r="I116" s="24" t="s">
        <v>31</v>
      </c>
      <c r="J116" s="27" t="str">
        <f>E21</f>
        <v>Nováček J.</v>
      </c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24" t="s">
        <v>33</v>
      </c>
      <c r="J117" s="27" t="str">
        <f>E24</f>
        <v>Milan Hájek</v>
      </c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4"/>
      <c r="B119" s="115"/>
      <c r="C119" s="116" t="s">
        <v>133</v>
      </c>
      <c r="D119" s="117" t="s">
        <v>61</v>
      </c>
      <c r="E119" s="117" t="s">
        <v>57</v>
      </c>
      <c r="F119" s="117" t="s">
        <v>58</v>
      </c>
      <c r="G119" s="117" t="s">
        <v>134</v>
      </c>
      <c r="H119" s="117" t="s">
        <v>135</v>
      </c>
      <c r="I119" s="117" t="s">
        <v>136</v>
      </c>
      <c r="J119" s="117" t="s">
        <v>137</v>
      </c>
      <c r="K119" s="117" t="s">
        <v>125</v>
      </c>
      <c r="L119" s="118" t="s">
        <v>138</v>
      </c>
      <c r="M119" s="119"/>
      <c r="N119" s="59" t="s">
        <v>1</v>
      </c>
      <c r="O119" s="60" t="s">
        <v>40</v>
      </c>
      <c r="P119" s="60" t="s">
        <v>139</v>
      </c>
      <c r="Q119" s="60" t="s">
        <v>140</v>
      </c>
      <c r="R119" s="60" t="s">
        <v>141</v>
      </c>
      <c r="S119" s="60" t="s">
        <v>142</v>
      </c>
      <c r="T119" s="60" t="s">
        <v>143</v>
      </c>
      <c r="U119" s="60" t="s">
        <v>144</v>
      </c>
      <c r="V119" s="60" t="s">
        <v>145</v>
      </c>
      <c r="W119" s="60" t="s">
        <v>146</v>
      </c>
      <c r="X119" s="61" t="s">
        <v>147</v>
      </c>
      <c r="Y119" s="114"/>
      <c r="Z119" s="114"/>
      <c r="AA119" s="114"/>
      <c r="AB119" s="114"/>
      <c r="AC119" s="114"/>
      <c r="AD119" s="114"/>
      <c r="AE119" s="114"/>
    </row>
    <row r="120" spans="1:65" s="2" customFormat="1" ht="22.8" customHeight="1">
      <c r="A120" s="29"/>
      <c r="B120" s="30"/>
      <c r="C120" s="66" t="s">
        <v>148</v>
      </c>
      <c r="D120" s="29"/>
      <c r="E120" s="29"/>
      <c r="F120" s="29"/>
      <c r="G120" s="29"/>
      <c r="H120" s="29"/>
      <c r="I120" s="29"/>
      <c r="J120" s="29"/>
      <c r="K120" s="120">
        <f>BK120</f>
        <v>0</v>
      </c>
      <c r="L120" s="29"/>
      <c r="M120" s="30"/>
      <c r="N120" s="62"/>
      <c r="O120" s="53"/>
      <c r="P120" s="63"/>
      <c r="Q120" s="121">
        <f>Q121+Q124</f>
        <v>0</v>
      </c>
      <c r="R120" s="121">
        <f>R121+R124</f>
        <v>0</v>
      </c>
      <c r="S120" s="63"/>
      <c r="T120" s="122">
        <f>T121+T124</f>
        <v>0</v>
      </c>
      <c r="U120" s="63"/>
      <c r="V120" s="122">
        <f>V121+V124</f>
        <v>0</v>
      </c>
      <c r="W120" s="63"/>
      <c r="X120" s="123">
        <f>X121+X124</f>
        <v>0</v>
      </c>
      <c r="Y120" s="29"/>
      <c r="Z120" s="29"/>
      <c r="AA120" s="29"/>
      <c r="AB120" s="29"/>
      <c r="AC120" s="29"/>
      <c r="AD120" s="29"/>
      <c r="AE120" s="29"/>
      <c r="AT120" s="14" t="s">
        <v>77</v>
      </c>
      <c r="AU120" s="14" t="s">
        <v>127</v>
      </c>
      <c r="BK120" s="124">
        <f>BK121+BK124</f>
        <v>0</v>
      </c>
    </row>
    <row r="121" spans="1:65" s="12" customFormat="1" ht="25.95" customHeight="1">
      <c r="B121" s="125"/>
      <c r="D121" s="126" t="s">
        <v>77</v>
      </c>
      <c r="E121" s="127" t="s">
        <v>149</v>
      </c>
      <c r="F121" s="127" t="s">
        <v>150</v>
      </c>
      <c r="I121" s="128"/>
      <c r="J121" s="128"/>
      <c r="K121" s="129">
        <f>BK121</f>
        <v>0</v>
      </c>
      <c r="M121" s="125"/>
      <c r="N121" s="130"/>
      <c r="O121" s="131"/>
      <c r="P121" s="131"/>
      <c r="Q121" s="132">
        <f>SUM(Q122:Q123)</f>
        <v>0</v>
      </c>
      <c r="R121" s="132">
        <f>SUM(R122:R123)</f>
        <v>0</v>
      </c>
      <c r="S121" s="131"/>
      <c r="T121" s="133">
        <f>SUM(T122:T123)</f>
        <v>0</v>
      </c>
      <c r="U121" s="131"/>
      <c r="V121" s="133">
        <f>SUM(V122:V123)</f>
        <v>0</v>
      </c>
      <c r="W121" s="131"/>
      <c r="X121" s="134">
        <f>SUM(X122:X123)</f>
        <v>0</v>
      </c>
      <c r="AR121" s="126" t="s">
        <v>151</v>
      </c>
      <c r="AT121" s="135" t="s">
        <v>77</v>
      </c>
      <c r="AU121" s="135" t="s">
        <v>78</v>
      </c>
      <c r="AY121" s="126" t="s">
        <v>152</v>
      </c>
      <c r="BK121" s="136">
        <f>SUM(BK122:BK123)</f>
        <v>0</v>
      </c>
    </row>
    <row r="122" spans="1:65" s="2" customFormat="1" ht="21.75" customHeight="1">
      <c r="A122" s="29"/>
      <c r="B122" s="137"/>
      <c r="C122" s="138" t="s">
        <v>86</v>
      </c>
      <c r="D122" s="138" t="s">
        <v>153</v>
      </c>
      <c r="E122" s="139" t="s">
        <v>154</v>
      </c>
      <c r="F122" s="140" t="s">
        <v>155</v>
      </c>
      <c r="G122" s="141" t="s">
        <v>156</v>
      </c>
      <c r="H122" s="142">
        <v>1</v>
      </c>
      <c r="I122" s="143"/>
      <c r="J122" s="143"/>
      <c r="K122" s="144">
        <f>ROUND(P122*H122,2)</f>
        <v>0</v>
      </c>
      <c r="L122" s="140" t="s">
        <v>1</v>
      </c>
      <c r="M122" s="30"/>
      <c r="N122" s="145" t="s">
        <v>1</v>
      </c>
      <c r="O122" s="146" t="s">
        <v>41</v>
      </c>
      <c r="P122" s="147">
        <f>I122+J122</f>
        <v>0</v>
      </c>
      <c r="Q122" s="147">
        <f>ROUND(I122*H122,2)</f>
        <v>0</v>
      </c>
      <c r="R122" s="147">
        <f>ROUND(J122*H122,2)</f>
        <v>0</v>
      </c>
      <c r="S122" s="55"/>
      <c r="T122" s="148">
        <f>S122*H122</f>
        <v>0</v>
      </c>
      <c r="U122" s="148">
        <v>0</v>
      </c>
      <c r="V122" s="148">
        <f>U122*H122</f>
        <v>0</v>
      </c>
      <c r="W122" s="148">
        <v>0</v>
      </c>
      <c r="X122" s="149">
        <f>W122*H122</f>
        <v>0</v>
      </c>
      <c r="Y122" s="29"/>
      <c r="Z122" s="29"/>
      <c r="AA122" s="29"/>
      <c r="AB122" s="29"/>
      <c r="AC122" s="29"/>
      <c r="AD122" s="29"/>
      <c r="AE122" s="29"/>
      <c r="AR122" s="150" t="s">
        <v>157</v>
      </c>
      <c r="AT122" s="150" t="s">
        <v>153</v>
      </c>
      <c r="AU122" s="150" t="s">
        <v>86</v>
      </c>
      <c r="AY122" s="14" t="s">
        <v>152</v>
      </c>
      <c r="BE122" s="151">
        <f>IF(O122="základní",K122,0)</f>
        <v>0</v>
      </c>
      <c r="BF122" s="151">
        <f>IF(O122="snížená",K122,0)</f>
        <v>0</v>
      </c>
      <c r="BG122" s="151">
        <f>IF(O122="zákl. přenesená",K122,0)</f>
        <v>0</v>
      </c>
      <c r="BH122" s="151">
        <f>IF(O122="sníž. přenesená",K122,0)</f>
        <v>0</v>
      </c>
      <c r="BI122" s="151">
        <f>IF(O122="nulová",K122,0)</f>
        <v>0</v>
      </c>
      <c r="BJ122" s="14" t="s">
        <v>86</v>
      </c>
      <c r="BK122" s="151">
        <f>ROUND(P122*H122,2)</f>
        <v>0</v>
      </c>
      <c r="BL122" s="14" t="s">
        <v>157</v>
      </c>
      <c r="BM122" s="150" t="s">
        <v>158</v>
      </c>
    </row>
    <row r="123" spans="1:65" s="2" customFormat="1" ht="16.5" customHeight="1">
      <c r="A123" s="29"/>
      <c r="B123" s="137"/>
      <c r="C123" s="138" t="s">
        <v>88</v>
      </c>
      <c r="D123" s="138" t="s">
        <v>153</v>
      </c>
      <c r="E123" s="139" t="s">
        <v>159</v>
      </c>
      <c r="F123" s="140" t="s">
        <v>160</v>
      </c>
      <c r="G123" s="141" t="s">
        <v>161</v>
      </c>
      <c r="H123" s="142">
        <v>1</v>
      </c>
      <c r="I123" s="143"/>
      <c r="J123" s="143"/>
      <c r="K123" s="144">
        <f>ROUND(P123*H123,2)</f>
        <v>0</v>
      </c>
      <c r="L123" s="140" t="s">
        <v>1</v>
      </c>
      <c r="M123" s="30"/>
      <c r="N123" s="145" t="s">
        <v>1</v>
      </c>
      <c r="O123" s="146" t="s">
        <v>41</v>
      </c>
      <c r="P123" s="147">
        <f>I123+J123</f>
        <v>0</v>
      </c>
      <c r="Q123" s="147">
        <f>ROUND(I123*H123,2)</f>
        <v>0</v>
      </c>
      <c r="R123" s="147">
        <f>ROUND(J123*H123,2)</f>
        <v>0</v>
      </c>
      <c r="S123" s="55"/>
      <c r="T123" s="148">
        <f>S123*H123</f>
        <v>0</v>
      </c>
      <c r="U123" s="148">
        <v>0</v>
      </c>
      <c r="V123" s="148">
        <f>U123*H123</f>
        <v>0</v>
      </c>
      <c r="W123" s="148">
        <v>0</v>
      </c>
      <c r="X123" s="149">
        <f>W123*H123</f>
        <v>0</v>
      </c>
      <c r="Y123" s="29"/>
      <c r="Z123" s="29"/>
      <c r="AA123" s="29"/>
      <c r="AB123" s="29"/>
      <c r="AC123" s="29"/>
      <c r="AD123" s="29"/>
      <c r="AE123" s="29"/>
      <c r="AR123" s="150" t="s">
        <v>162</v>
      </c>
      <c r="AT123" s="150" t="s">
        <v>153</v>
      </c>
      <c r="AU123" s="150" t="s">
        <v>86</v>
      </c>
      <c r="AY123" s="14" t="s">
        <v>152</v>
      </c>
      <c r="BE123" s="151">
        <f>IF(O123="základní",K123,0)</f>
        <v>0</v>
      </c>
      <c r="BF123" s="151">
        <f>IF(O123="snížená",K123,0)</f>
        <v>0</v>
      </c>
      <c r="BG123" s="151">
        <f>IF(O123="zákl. přenesená",K123,0)</f>
        <v>0</v>
      </c>
      <c r="BH123" s="151">
        <f>IF(O123="sníž. přenesená",K123,0)</f>
        <v>0</v>
      </c>
      <c r="BI123" s="151">
        <f>IF(O123="nulová",K123,0)</f>
        <v>0</v>
      </c>
      <c r="BJ123" s="14" t="s">
        <v>86</v>
      </c>
      <c r="BK123" s="151">
        <f>ROUND(P123*H123,2)</f>
        <v>0</v>
      </c>
      <c r="BL123" s="14" t="s">
        <v>162</v>
      </c>
      <c r="BM123" s="150" t="s">
        <v>163</v>
      </c>
    </row>
    <row r="124" spans="1:65" s="12" customFormat="1" ht="25.95" customHeight="1">
      <c r="B124" s="125"/>
      <c r="D124" s="126" t="s">
        <v>77</v>
      </c>
      <c r="E124" s="127" t="s">
        <v>164</v>
      </c>
      <c r="F124" s="127" t="s">
        <v>165</v>
      </c>
      <c r="I124" s="128"/>
      <c r="J124" s="128"/>
      <c r="K124" s="129">
        <f>BK124</f>
        <v>0</v>
      </c>
      <c r="M124" s="125"/>
      <c r="N124" s="130"/>
      <c r="O124" s="131"/>
      <c r="P124" s="131"/>
      <c r="Q124" s="132">
        <f>Q125+Q127</f>
        <v>0</v>
      </c>
      <c r="R124" s="132">
        <f>R125+R127</f>
        <v>0</v>
      </c>
      <c r="S124" s="131"/>
      <c r="T124" s="133">
        <f>T125+T127</f>
        <v>0</v>
      </c>
      <c r="U124" s="131"/>
      <c r="V124" s="133">
        <f>V125+V127</f>
        <v>0</v>
      </c>
      <c r="W124" s="131"/>
      <c r="X124" s="134">
        <f>X125+X127</f>
        <v>0</v>
      </c>
      <c r="AR124" s="126" t="s">
        <v>166</v>
      </c>
      <c r="AT124" s="135" t="s">
        <v>77</v>
      </c>
      <c r="AU124" s="135" t="s">
        <v>78</v>
      </c>
      <c r="AY124" s="126" t="s">
        <v>152</v>
      </c>
      <c r="BK124" s="136">
        <f>BK125+BK127</f>
        <v>0</v>
      </c>
    </row>
    <row r="125" spans="1:65" s="12" customFormat="1" ht="22.8" customHeight="1">
      <c r="B125" s="125"/>
      <c r="D125" s="126" t="s">
        <v>77</v>
      </c>
      <c r="E125" s="152" t="s">
        <v>167</v>
      </c>
      <c r="F125" s="152" t="s">
        <v>168</v>
      </c>
      <c r="I125" s="128"/>
      <c r="J125" s="128"/>
      <c r="K125" s="153">
        <f>BK125</f>
        <v>0</v>
      </c>
      <c r="M125" s="125"/>
      <c r="N125" s="130"/>
      <c r="O125" s="131"/>
      <c r="P125" s="131"/>
      <c r="Q125" s="132">
        <f>Q126</f>
        <v>0</v>
      </c>
      <c r="R125" s="132">
        <f>R126</f>
        <v>0</v>
      </c>
      <c r="S125" s="131"/>
      <c r="T125" s="133">
        <f>T126</f>
        <v>0</v>
      </c>
      <c r="U125" s="131"/>
      <c r="V125" s="133">
        <f>V126</f>
        <v>0</v>
      </c>
      <c r="W125" s="131"/>
      <c r="X125" s="134">
        <f>X126</f>
        <v>0</v>
      </c>
      <c r="AR125" s="126" t="s">
        <v>166</v>
      </c>
      <c r="AT125" s="135" t="s">
        <v>77</v>
      </c>
      <c r="AU125" s="135" t="s">
        <v>86</v>
      </c>
      <c r="AY125" s="126" t="s">
        <v>152</v>
      </c>
      <c r="BK125" s="136">
        <f>BK126</f>
        <v>0</v>
      </c>
    </row>
    <row r="126" spans="1:65" s="2" customFormat="1" ht="24.15" customHeight="1">
      <c r="A126" s="29"/>
      <c r="B126" s="137"/>
      <c r="C126" s="138" t="s">
        <v>169</v>
      </c>
      <c r="D126" s="138" t="s">
        <v>153</v>
      </c>
      <c r="E126" s="139" t="s">
        <v>170</v>
      </c>
      <c r="F126" s="140" t="s">
        <v>171</v>
      </c>
      <c r="G126" s="141" t="s">
        <v>172</v>
      </c>
      <c r="H126" s="142">
        <v>1</v>
      </c>
      <c r="I126" s="143"/>
      <c r="J126" s="143"/>
      <c r="K126" s="144">
        <f>ROUND(P126*H126,2)</f>
        <v>0</v>
      </c>
      <c r="L126" s="140" t="s">
        <v>173</v>
      </c>
      <c r="M126" s="30"/>
      <c r="N126" s="145" t="s">
        <v>1</v>
      </c>
      <c r="O126" s="146" t="s">
        <v>41</v>
      </c>
      <c r="P126" s="147">
        <f>I126+J126</f>
        <v>0</v>
      </c>
      <c r="Q126" s="147">
        <f>ROUND(I126*H126,2)</f>
        <v>0</v>
      </c>
      <c r="R126" s="147">
        <f>ROUND(J126*H126,2)</f>
        <v>0</v>
      </c>
      <c r="S126" s="55"/>
      <c r="T126" s="148">
        <f>S126*H126</f>
        <v>0</v>
      </c>
      <c r="U126" s="148">
        <v>0</v>
      </c>
      <c r="V126" s="148">
        <f>U126*H126</f>
        <v>0</v>
      </c>
      <c r="W126" s="148">
        <v>0</v>
      </c>
      <c r="X126" s="149">
        <f>W126*H126</f>
        <v>0</v>
      </c>
      <c r="Y126" s="29"/>
      <c r="Z126" s="29"/>
      <c r="AA126" s="29"/>
      <c r="AB126" s="29"/>
      <c r="AC126" s="29"/>
      <c r="AD126" s="29"/>
      <c r="AE126" s="29"/>
      <c r="AR126" s="150" t="s">
        <v>162</v>
      </c>
      <c r="AT126" s="150" t="s">
        <v>153</v>
      </c>
      <c r="AU126" s="150" t="s">
        <v>88</v>
      </c>
      <c r="AY126" s="14" t="s">
        <v>152</v>
      </c>
      <c r="BE126" s="151">
        <f>IF(O126="základní",K126,0)</f>
        <v>0</v>
      </c>
      <c r="BF126" s="151">
        <f>IF(O126="snížená",K126,0)</f>
        <v>0</v>
      </c>
      <c r="BG126" s="151">
        <f>IF(O126="zákl. přenesená",K126,0)</f>
        <v>0</v>
      </c>
      <c r="BH126" s="151">
        <f>IF(O126="sníž. přenesená",K126,0)</f>
        <v>0</v>
      </c>
      <c r="BI126" s="151">
        <f>IF(O126="nulová",K126,0)</f>
        <v>0</v>
      </c>
      <c r="BJ126" s="14" t="s">
        <v>86</v>
      </c>
      <c r="BK126" s="151">
        <f>ROUND(P126*H126,2)</f>
        <v>0</v>
      </c>
      <c r="BL126" s="14" t="s">
        <v>162</v>
      </c>
      <c r="BM126" s="150" t="s">
        <v>174</v>
      </c>
    </row>
    <row r="127" spans="1:65" s="12" customFormat="1" ht="22.8" customHeight="1">
      <c r="B127" s="125"/>
      <c r="D127" s="126" t="s">
        <v>77</v>
      </c>
      <c r="E127" s="152" t="s">
        <v>175</v>
      </c>
      <c r="F127" s="152" t="s">
        <v>176</v>
      </c>
      <c r="I127" s="128"/>
      <c r="J127" s="128"/>
      <c r="K127" s="153">
        <f>BK127</f>
        <v>0</v>
      </c>
      <c r="M127" s="125"/>
      <c r="N127" s="130"/>
      <c r="O127" s="131"/>
      <c r="P127" s="131"/>
      <c r="Q127" s="132">
        <f>Q128</f>
        <v>0</v>
      </c>
      <c r="R127" s="132">
        <f>R128</f>
        <v>0</v>
      </c>
      <c r="S127" s="131"/>
      <c r="T127" s="133">
        <f>T128</f>
        <v>0</v>
      </c>
      <c r="U127" s="131"/>
      <c r="V127" s="133">
        <f>V128</f>
        <v>0</v>
      </c>
      <c r="W127" s="131"/>
      <c r="X127" s="134">
        <f>X128</f>
        <v>0</v>
      </c>
      <c r="AR127" s="126" t="s">
        <v>166</v>
      </c>
      <c r="AT127" s="135" t="s">
        <v>77</v>
      </c>
      <c r="AU127" s="135" t="s">
        <v>86</v>
      </c>
      <c r="AY127" s="126" t="s">
        <v>152</v>
      </c>
      <c r="BK127" s="136">
        <f>BK128</f>
        <v>0</v>
      </c>
    </row>
    <row r="128" spans="1:65" s="2" customFormat="1" ht="24.15" customHeight="1">
      <c r="A128" s="29"/>
      <c r="B128" s="137"/>
      <c r="C128" s="138" t="s">
        <v>151</v>
      </c>
      <c r="D128" s="138" t="s">
        <v>153</v>
      </c>
      <c r="E128" s="139" t="s">
        <v>177</v>
      </c>
      <c r="F128" s="140" t="s">
        <v>176</v>
      </c>
      <c r="G128" s="141" t="s">
        <v>161</v>
      </c>
      <c r="H128" s="142">
        <v>1</v>
      </c>
      <c r="I128" s="143"/>
      <c r="J128" s="143"/>
      <c r="K128" s="144">
        <f>ROUND(P128*H128,2)</f>
        <v>0</v>
      </c>
      <c r="L128" s="140" t="s">
        <v>178</v>
      </c>
      <c r="M128" s="30"/>
      <c r="N128" s="154" t="s">
        <v>1</v>
      </c>
      <c r="O128" s="155" t="s">
        <v>41</v>
      </c>
      <c r="P128" s="156">
        <f>I128+J128</f>
        <v>0</v>
      </c>
      <c r="Q128" s="156">
        <f>ROUND(I128*H128,2)</f>
        <v>0</v>
      </c>
      <c r="R128" s="156">
        <f>ROUND(J128*H128,2)</f>
        <v>0</v>
      </c>
      <c r="S128" s="157"/>
      <c r="T128" s="158">
        <f>S128*H128</f>
        <v>0</v>
      </c>
      <c r="U128" s="158">
        <v>0</v>
      </c>
      <c r="V128" s="158">
        <f>U128*H128</f>
        <v>0</v>
      </c>
      <c r="W128" s="158">
        <v>0</v>
      </c>
      <c r="X128" s="159">
        <f>W128*H128</f>
        <v>0</v>
      </c>
      <c r="Y128" s="29"/>
      <c r="Z128" s="29"/>
      <c r="AA128" s="29"/>
      <c r="AB128" s="29"/>
      <c r="AC128" s="29"/>
      <c r="AD128" s="29"/>
      <c r="AE128" s="29"/>
      <c r="AR128" s="150" t="s">
        <v>162</v>
      </c>
      <c r="AT128" s="150" t="s">
        <v>153</v>
      </c>
      <c r="AU128" s="150" t="s">
        <v>88</v>
      </c>
      <c r="AY128" s="14" t="s">
        <v>152</v>
      </c>
      <c r="BE128" s="151">
        <f>IF(O128="základní",K128,0)</f>
        <v>0</v>
      </c>
      <c r="BF128" s="151">
        <f>IF(O128="snížená",K128,0)</f>
        <v>0</v>
      </c>
      <c r="BG128" s="151">
        <f>IF(O128="zákl. přenesená",K128,0)</f>
        <v>0</v>
      </c>
      <c r="BH128" s="151">
        <f>IF(O128="sníž. přenesená",K128,0)</f>
        <v>0</v>
      </c>
      <c r="BI128" s="151">
        <f>IF(O128="nulová",K128,0)</f>
        <v>0</v>
      </c>
      <c r="BJ128" s="14" t="s">
        <v>86</v>
      </c>
      <c r="BK128" s="151">
        <f>ROUND(P128*H128,2)</f>
        <v>0</v>
      </c>
      <c r="BL128" s="14" t="s">
        <v>162</v>
      </c>
      <c r="BM128" s="150" t="s">
        <v>179</v>
      </c>
    </row>
    <row r="129" spans="1:31" s="2" customFormat="1" ht="6.9" customHeight="1">
      <c r="A129" s="29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30"/>
      <c r="N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</sheetData>
  <autoFilter ref="C119:L128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91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180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ROUND(K125,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ROUND((SUM(BE125:BE173)),  2)</f>
        <v>0</v>
      </c>
      <c r="G35" s="29"/>
      <c r="H35" s="29"/>
      <c r="I35" s="94">
        <v>0.21</v>
      </c>
      <c r="J35" s="29"/>
      <c r="K35" s="91">
        <f>ROUND(((SUM(BE125:BE173))*I35),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ROUND((SUM(BF125:BF173)),  2)</f>
        <v>0</v>
      </c>
      <c r="G36" s="29"/>
      <c r="H36" s="29"/>
      <c r="I36" s="94">
        <v>0.15</v>
      </c>
      <c r="J36" s="29"/>
      <c r="K36" s="91">
        <f>ROUND(((SUM(BF125:BF173))*I36),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ROUND((SUM(BG125:BG173)),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ROUND((SUM(BH125:BH173)),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ROUND((SUM(BI125:BI173)),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10 - 1PP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Q125</f>
        <v>0</v>
      </c>
      <c r="J96" s="68">
        <f t="shared" si="0"/>
        <v>0</v>
      </c>
      <c r="K96" s="68">
        <f>K125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181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K126</f>
        <v>0</v>
      </c>
      <c r="M97" s="106"/>
    </row>
    <row r="98" spans="1:31" s="10" customFormat="1" ht="19.95" customHeight="1">
      <c r="B98" s="110"/>
      <c r="D98" s="111" t="s">
        <v>182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K127</f>
        <v>0</v>
      </c>
      <c r="M98" s="110"/>
    </row>
    <row r="99" spans="1:31" s="10" customFormat="1" ht="19.95" customHeight="1">
      <c r="B99" s="110"/>
      <c r="D99" s="111" t="s">
        <v>183</v>
      </c>
      <c r="E99" s="112"/>
      <c r="F99" s="112"/>
      <c r="G99" s="112"/>
      <c r="H99" s="112"/>
      <c r="I99" s="113">
        <f>Q133</f>
        <v>0</v>
      </c>
      <c r="J99" s="113">
        <f>R133</f>
        <v>0</v>
      </c>
      <c r="K99" s="113">
        <f>K133</f>
        <v>0</v>
      </c>
      <c r="M99" s="110"/>
    </row>
    <row r="100" spans="1:31" s="10" customFormat="1" ht="19.95" customHeight="1">
      <c r="B100" s="110"/>
      <c r="D100" s="111" t="s">
        <v>184</v>
      </c>
      <c r="E100" s="112"/>
      <c r="F100" s="112"/>
      <c r="G100" s="112"/>
      <c r="H100" s="112"/>
      <c r="I100" s="113">
        <f>Q139</f>
        <v>0</v>
      </c>
      <c r="J100" s="113">
        <f>R139</f>
        <v>0</v>
      </c>
      <c r="K100" s="113">
        <f>K139</f>
        <v>0</v>
      </c>
      <c r="M100" s="110"/>
    </row>
    <row r="101" spans="1:31" s="10" customFormat="1" ht="19.95" customHeight="1">
      <c r="B101" s="110"/>
      <c r="D101" s="111" t="s">
        <v>185</v>
      </c>
      <c r="E101" s="112"/>
      <c r="F101" s="112"/>
      <c r="G101" s="112"/>
      <c r="H101" s="112"/>
      <c r="I101" s="113">
        <f>Q144</f>
        <v>0</v>
      </c>
      <c r="J101" s="113">
        <f>R144</f>
        <v>0</v>
      </c>
      <c r="K101" s="113">
        <f>K144</f>
        <v>0</v>
      </c>
      <c r="M101" s="110"/>
    </row>
    <row r="102" spans="1:31" s="9" customFormat="1" ht="24.9" customHeight="1">
      <c r="B102" s="106"/>
      <c r="D102" s="107" t="s">
        <v>186</v>
      </c>
      <c r="E102" s="108"/>
      <c r="F102" s="108"/>
      <c r="G102" s="108"/>
      <c r="H102" s="108"/>
      <c r="I102" s="109">
        <f>Q146</f>
        <v>0</v>
      </c>
      <c r="J102" s="109">
        <f>R146</f>
        <v>0</v>
      </c>
      <c r="K102" s="109">
        <f>K146</f>
        <v>0</v>
      </c>
      <c r="M102" s="106"/>
    </row>
    <row r="103" spans="1:31" s="10" customFormat="1" ht="19.95" customHeight="1">
      <c r="B103" s="110"/>
      <c r="D103" s="111" t="s">
        <v>187</v>
      </c>
      <c r="E103" s="112"/>
      <c r="F103" s="112"/>
      <c r="G103" s="112"/>
      <c r="H103" s="112"/>
      <c r="I103" s="113">
        <f>Q147</f>
        <v>0</v>
      </c>
      <c r="J103" s="113">
        <f>R147</f>
        <v>0</v>
      </c>
      <c r="K103" s="113">
        <f>K147</f>
        <v>0</v>
      </c>
      <c r="M103" s="110"/>
    </row>
    <row r="104" spans="1:31" s="10" customFormat="1" ht="19.95" customHeight="1">
      <c r="B104" s="110"/>
      <c r="D104" s="111" t="s">
        <v>188</v>
      </c>
      <c r="E104" s="112"/>
      <c r="F104" s="112"/>
      <c r="G104" s="112"/>
      <c r="H104" s="112"/>
      <c r="I104" s="113">
        <f>Q160</f>
        <v>0</v>
      </c>
      <c r="J104" s="113">
        <f>R160</f>
        <v>0</v>
      </c>
      <c r="K104" s="113">
        <f>K160</f>
        <v>0</v>
      </c>
      <c r="M104" s="110"/>
    </row>
    <row r="105" spans="1:31" s="10" customFormat="1" ht="19.95" customHeight="1">
      <c r="B105" s="110"/>
      <c r="D105" s="111" t="s">
        <v>189</v>
      </c>
      <c r="E105" s="112"/>
      <c r="F105" s="112"/>
      <c r="G105" s="112"/>
      <c r="H105" s="112"/>
      <c r="I105" s="113">
        <f>Q168</f>
        <v>0</v>
      </c>
      <c r="J105" s="113">
        <f>R168</f>
        <v>0</v>
      </c>
      <c r="K105" s="113">
        <f>K168</f>
        <v>0</v>
      </c>
      <c r="M105" s="110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132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17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0" t="str">
        <f>E7</f>
        <v>Rekonstrukce a půdní vestavba ZUŠ Luby</v>
      </c>
      <c r="F115" s="211"/>
      <c r="G115" s="211"/>
      <c r="H115" s="211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117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75" t="str">
        <f>E9</f>
        <v>10 - 1PP</v>
      </c>
      <c r="F117" s="212"/>
      <c r="G117" s="212"/>
      <c r="H117" s="212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21</v>
      </c>
      <c r="D119" s="29"/>
      <c r="E119" s="29"/>
      <c r="F119" s="22" t="str">
        <f>F12</f>
        <v>Luby</v>
      </c>
      <c r="G119" s="29"/>
      <c r="H119" s="29"/>
      <c r="I119" s="24" t="s">
        <v>23</v>
      </c>
      <c r="J119" s="52" t="str">
        <f>IF(J12="","",J12)</f>
        <v>28. 12. 2022</v>
      </c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25</v>
      </c>
      <c r="D121" s="29"/>
      <c r="E121" s="29"/>
      <c r="F121" s="22" t="str">
        <f>E15</f>
        <v>Město Luby</v>
      </c>
      <c r="G121" s="29"/>
      <c r="H121" s="29"/>
      <c r="I121" s="24" t="s">
        <v>31</v>
      </c>
      <c r="J121" s="27" t="str">
        <f>E21</f>
        <v>Nováček J.</v>
      </c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15" customHeight="1">
      <c r="A122" s="29"/>
      <c r="B122" s="30"/>
      <c r="C122" s="24" t="s">
        <v>29</v>
      </c>
      <c r="D122" s="29"/>
      <c r="E122" s="29"/>
      <c r="F122" s="22" t="str">
        <f>IF(E18="","",E18)</f>
        <v>Vyplň údaj</v>
      </c>
      <c r="G122" s="29"/>
      <c r="H122" s="29"/>
      <c r="I122" s="24" t="s">
        <v>33</v>
      </c>
      <c r="J122" s="27" t="str">
        <f>E24</f>
        <v>Milan Hájek</v>
      </c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4"/>
      <c r="B124" s="115"/>
      <c r="C124" s="116" t="s">
        <v>133</v>
      </c>
      <c r="D124" s="117" t="s">
        <v>61</v>
      </c>
      <c r="E124" s="117" t="s">
        <v>57</v>
      </c>
      <c r="F124" s="117" t="s">
        <v>58</v>
      </c>
      <c r="G124" s="117" t="s">
        <v>134</v>
      </c>
      <c r="H124" s="117" t="s">
        <v>135</v>
      </c>
      <c r="I124" s="117" t="s">
        <v>136</v>
      </c>
      <c r="J124" s="117" t="s">
        <v>137</v>
      </c>
      <c r="K124" s="117" t="s">
        <v>125</v>
      </c>
      <c r="L124" s="118" t="s">
        <v>138</v>
      </c>
      <c r="M124" s="119"/>
      <c r="N124" s="59" t="s">
        <v>1</v>
      </c>
      <c r="O124" s="60" t="s">
        <v>40</v>
      </c>
      <c r="P124" s="60" t="s">
        <v>139</v>
      </c>
      <c r="Q124" s="60" t="s">
        <v>140</v>
      </c>
      <c r="R124" s="60" t="s">
        <v>141</v>
      </c>
      <c r="S124" s="60" t="s">
        <v>142</v>
      </c>
      <c r="T124" s="60" t="s">
        <v>143</v>
      </c>
      <c r="U124" s="60" t="s">
        <v>144</v>
      </c>
      <c r="V124" s="60" t="s">
        <v>145</v>
      </c>
      <c r="W124" s="60" t="s">
        <v>146</v>
      </c>
      <c r="X124" s="61" t="s">
        <v>147</v>
      </c>
      <c r="Y124" s="114"/>
      <c r="Z124" s="114"/>
      <c r="AA124" s="114"/>
      <c r="AB124" s="114"/>
      <c r="AC124" s="114"/>
      <c r="AD124" s="114"/>
      <c r="AE124" s="114"/>
    </row>
    <row r="125" spans="1:65" s="2" customFormat="1" ht="22.8" customHeight="1">
      <c r="A125" s="29"/>
      <c r="B125" s="30"/>
      <c r="C125" s="66" t="s">
        <v>148</v>
      </c>
      <c r="D125" s="29"/>
      <c r="E125" s="29"/>
      <c r="F125" s="29"/>
      <c r="G125" s="29"/>
      <c r="H125" s="29"/>
      <c r="I125" s="29"/>
      <c r="J125" s="29"/>
      <c r="K125" s="120">
        <f>BK125</f>
        <v>0</v>
      </c>
      <c r="L125" s="29"/>
      <c r="M125" s="30"/>
      <c r="N125" s="62"/>
      <c r="O125" s="53"/>
      <c r="P125" s="63"/>
      <c r="Q125" s="121">
        <f>Q126+Q146</f>
        <v>0</v>
      </c>
      <c r="R125" s="121">
        <f>R126+R146</f>
        <v>0</v>
      </c>
      <c r="S125" s="63"/>
      <c r="T125" s="122">
        <f>T126+T146</f>
        <v>0</v>
      </c>
      <c r="U125" s="63"/>
      <c r="V125" s="122">
        <f>V126+V146</f>
        <v>3.4376895300000001</v>
      </c>
      <c r="W125" s="63"/>
      <c r="X125" s="123">
        <f>X126+X146</f>
        <v>1.2727596700000001</v>
      </c>
      <c r="Y125" s="29"/>
      <c r="Z125" s="29"/>
      <c r="AA125" s="29"/>
      <c r="AB125" s="29"/>
      <c r="AC125" s="29"/>
      <c r="AD125" s="29"/>
      <c r="AE125" s="29"/>
      <c r="AT125" s="14" t="s">
        <v>77</v>
      </c>
      <c r="AU125" s="14" t="s">
        <v>127</v>
      </c>
      <c r="BK125" s="124">
        <f>BK126+BK146</f>
        <v>0</v>
      </c>
    </row>
    <row r="126" spans="1:65" s="12" customFormat="1" ht="25.95" customHeight="1">
      <c r="B126" s="125"/>
      <c r="D126" s="126" t="s">
        <v>77</v>
      </c>
      <c r="E126" s="127" t="s">
        <v>190</v>
      </c>
      <c r="F126" s="127" t="s">
        <v>191</v>
      </c>
      <c r="I126" s="128"/>
      <c r="J126" s="128"/>
      <c r="K126" s="129">
        <f>BK126</f>
        <v>0</v>
      </c>
      <c r="M126" s="125"/>
      <c r="N126" s="130"/>
      <c r="O126" s="131"/>
      <c r="P126" s="131"/>
      <c r="Q126" s="132">
        <f>Q127+Q133+Q139+Q144</f>
        <v>0</v>
      </c>
      <c r="R126" s="132">
        <f>R127+R133+R139+R144</f>
        <v>0</v>
      </c>
      <c r="S126" s="131"/>
      <c r="T126" s="133">
        <f>T127+T133+T139+T144</f>
        <v>0</v>
      </c>
      <c r="U126" s="131"/>
      <c r="V126" s="133">
        <f>V127+V133+V139+V144</f>
        <v>2.7529800999999998</v>
      </c>
      <c r="W126" s="131"/>
      <c r="X126" s="134">
        <f>X127+X133+X139+X144</f>
        <v>1.084114</v>
      </c>
      <c r="AR126" s="126" t="s">
        <v>86</v>
      </c>
      <c r="AT126" s="135" t="s">
        <v>77</v>
      </c>
      <c r="AU126" s="135" t="s">
        <v>78</v>
      </c>
      <c r="AY126" s="126" t="s">
        <v>152</v>
      </c>
      <c r="BK126" s="136">
        <f>BK127+BK133+BK139+BK144</f>
        <v>0</v>
      </c>
    </row>
    <row r="127" spans="1:65" s="12" customFormat="1" ht="22.8" customHeight="1">
      <c r="B127" s="125"/>
      <c r="D127" s="126" t="s">
        <v>77</v>
      </c>
      <c r="E127" s="152" t="s">
        <v>192</v>
      </c>
      <c r="F127" s="152" t="s">
        <v>193</v>
      </c>
      <c r="I127" s="128"/>
      <c r="J127" s="128"/>
      <c r="K127" s="153">
        <f>BK127</f>
        <v>0</v>
      </c>
      <c r="M127" s="125"/>
      <c r="N127" s="130"/>
      <c r="O127" s="131"/>
      <c r="P127" s="131"/>
      <c r="Q127" s="132">
        <f>SUM(Q128:Q132)</f>
        <v>0</v>
      </c>
      <c r="R127" s="132">
        <f>SUM(R128:R132)</f>
        <v>0</v>
      </c>
      <c r="S127" s="131"/>
      <c r="T127" s="133">
        <f>SUM(T128:T132)</f>
        <v>0</v>
      </c>
      <c r="U127" s="131"/>
      <c r="V127" s="133">
        <f>SUM(V128:V132)</f>
        <v>2.7409933999999998</v>
      </c>
      <c r="W127" s="131"/>
      <c r="X127" s="134">
        <f>SUM(X128:X132)</f>
        <v>0</v>
      </c>
      <c r="AR127" s="126" t="s">
        <v>86</v>
      </c>
      <c r="AT127" s="135" t="s">
        <v>77</v>
      </c>
      <c r="AU127" s="135" t="s">
        <v>86</v>
      </c>
      <c r="AY127" s="126" t="s">
        <v>152</v>
      </c>
      <c r="BK127" s="136">
        <f>SUM(BK128:BK132)</f>
        <v>0</v>
      </c>
    </row>
    <row r="128" spans="1:65" s="2" customFormat="1" ht="24.15" customHeight="1">
      <c r="A128" s="29"/>
      <c r="B128" s="137"/>
      <c r="C128" s="138" t="s">
        <v>86</v>
      </c>
      <c r="D128" s="138" t="s">
        <v>153</v>
      </c>
      <c r="E128" s="139" t="s">
        <v>194</v>
      </c>
      <c r="F128" s="140" t="s">
        <v>195</v>
      </c>
      <c r="G128" s="141" t="s">
        <v>196</v>
      </c>
      <c r="H128" s="142">
        <v>70.150000000000006</v>
      </c>
      <c r="I128" s="143"/>
      <c r="J128" s="143"/>
      <c r="K128" s="144">
        <f>ROUND(P128*H128,2)</f>
        <v>0</v>
      </c>
      <c r="L128" s="140" t="s">
        <v>173</v>
      </c>
      <c r="M128" s="30"/>
      <c r="N128" s="145" t="s">
        <v>1</v>
      </c>
      <c r="O128" s="146" t="s">
        <v>41</v>
      </c>
      <c r="P128" s="147">
        <f>I128+J128</f>
        <v>0</v>
      </c>
      <c r="Q128" s="147">
        <f>ROUND(I128*H128,2)</f>
        <v>0</v>
      </c>
      <c r="R128" s="147">
        <f>ROUND(J128*H128,2)</f>
        <v>0</v>
      </c>
      <c r="S128" s="55"/>
      <c r="T128" s="148">
        <f>S128*H128</f>
        <v>0</v>
      </c>
      <c r="U128" s="148">
        <v>4.0000000000000001E-3</v>
      </c>
      <c r="V128" s="148">
        <f>U128*H128</f>
        <v>0.28060000000000002</v>
      </c>
      <c r="W128" s="148">
        <v>0</v>
      </c>
      <c r="X128" s="149">
        <f>W128*H128</f>
        <v>0</v>
      </c>
      <c r="Y128" s="29"/>
      <c r="Z128" s="29"/>
      <c r="AA128" s="29"/>
      <c r="AB128" s="29"/>
      <c r="AC128" s="29"/>
      <c r="AD128" s="29"/>
      <c r="AE128" s="29"/>
      <c r="AR128" s="150" t="s">
        <v>151</v>
      </c>
      <c r="AT128" s="150" t="s">
        <v>153</v>
      </c>
      <c r="AU128" s="150" t="s">
        <v>88</v>
      </c>
      <c r="AY128" s="14" t="s">
        <v>152</v>
      </c>
      <c r="BE128" s="151">
        <f>IF(O128="základní",K128,0)</f>
        <v>0</v>
      </c>
      <c r="BF128" s="151">
        <f>IF(O128="snížená",K128,0)</f>
        <v>0</v>
      </c>
      <c r="BG128" s="151">
        <f>IF(O128="zákl. přenesená",K128,0)</f>
        <v>0</v>
      </c>
      <c r="BH128" s="151">
        <f>IF(O128="sníž. přenesená",K128,0)</f>
        <v>0</v>
      </c>
      <c r="BI128" s="151">
        <f>IF(O128="nulová",K128,0)</f>
        <v>0</v>
      </c>
      <c r="BJ128" s="14" t="s">
        <v>86</v>
      </c>
      <c r="BK128" s="151">
        <f>ROUND(P128*H128,2)</f>
        <v>0</v>
      </c>
      <c r="BL128" s="14" t="s">
        <v>151</v>
      </c>
      <c r="BM128" s="150" t="s">
        <v>197</v>
      </c>
    </row>
    <row r="129" spans="1:65" s="2" customFormat="1" ht="24.15" customHeight="1">
      <c r="A129" s="29"/>
      <c r="B129" s="137"/>
      <c r="C129" s="138" t="s">
        <v>88</v>
      </c>
      <c r="D129" s="138" t="s">
        <v>153</v>
      </c>
      <c r="E129" s="139" t="s">
        <v>198</v>
      </c>
      <c r="F129" s="140" t="s">
        <v>199</v>
      </c>
      <c r="G129" s="141" t="s">
        <v>196</v>
      </c>
      <c r="H129" s="142">
        <v>70.510000000000005</v>
      </c>
      <c r="I129" s="143"/>
      <c r="J129" s="143"/>
      <c r="K129" s="144">
        <f>ROUND(P129*H129,2)</f>
        <v>0</v>
      </c>
      <c r="L129" s="140" t="s">
        <v>173</v>
      </c>
      <c r="M129" s="30"/>
      <c r="N129" s="145" t="s">
        <v>1</v>
      </c>
      <c r="O129" s="146" t="s">
        <v>41</v>
      </c>
      <c r="P129" s="147">
        <f>I129+J129</f>
        <v>0</v>
      </c>
      <c r="Q129" s="147">
        <f>ROUND(I129*H129,2)</f>
        <v>0</v>
      </c>
      <c r="R129" s="147">
        <f>ROUND(J129*H129,2)</f>
        <v>0</v>
      </c>
      <c r="S129" s="55"/>
      <c r="T129" s="148">
        <f>S129*H129</f>
        <v>0</v>
      </c>
      <c r="U129" s="148">
        <v>5.1000000000000004E-3</v>
      </c>
      <c r="V129" s="148">
        <f>U129*H129</f>
        <v>0.35960100000000006</v>
      </c>
      <c r="W129" s="148">
        <v>0</v>
      </c>
      <c r="X129" s="149">
        <f>W129*H129</f>
        <v>0</v>
      </c>
      <c r="Y129" s="29"/>
      <c r="Z129" s="29"/>
      <c r="AA129" s="29"/>
      <c r="AB129" s="29"/>
      <c r="AC129" s="29"/>
      <c r="AD129" s="29"/>
      <c r="AE129" s="29"/>
      <c r="AR129" s="150" t="s">
        <v>151</v>
      </c>
      <c r="AT129" s="150" t="s">
        <v>153</v>
      </c>
      <c r="AU129" s="150" t="s">
        <v>88</v>
      </c>
      <c r="AY129" s="14" t="s">
        <v>152</v>
      </c>
      <c r="BE129" s="151">
        <f>IF(O129="základní",K129,0)</f>
        <v>0</v>
      </c>
      <c r="BF129" s="151">
        <f>IF(O129="snížená",K129,0)</f>
        <v>0</v>
      </c>
      <c r="BG129" s="151">
        <f>IF(O129="zákl. přenesená",K129,0)</f>
        <v>0</v>
      </c>
      <c r="BH129" s="151">
        <f>IF(O129="sníž. přenesená",K129,0)</f>
        <v>0</v>
      </c>
      <c r="BI129" s="151">
        <f>IF(O129="nulová",K129,0)</f>
        <v>0</v>
      </c>
      <c r="BJ129" s="14" t="s">
        <v>86</v>
      </c>
      <c r="BK129" s="151">
        <f>ROUND(P129*H129,2)</f>
        <v>0</v>
      </c>
      <c r="BL129" s="14" t="s">
        <v>151</v>
      </c>
      <c r="BM129" s="150" t="s">
        <v>200</v>
      </c>
    </row>
    <row r="130" spans="1:65" s="2" customFormat="1" ht="24.15" customHeight="1">
      <c r="A130" s="29"/>
      <c r="B130" s="137"/>
      <c r="C130" s="138" t="s">
        <v>169</v>
      </c>
      <c r="D130" s="138" t="s">
        <v>153</v>
      </c>
      <c r="E130" s="139" t="s">
        <v>201</v>
      </c>
      <c r="F130" s="140" t="s">
        <v>202</v>
      </c>
      <c r="G130" s="141" t="s">
        <v>196</v>
      </c>
      <c r="H130" s="142">
        <v>228.34700000000001</v>
      </c>
      <c r="I130" s="143"/>
      <c r="J130" s="143"/>
      <c r="K130" s="144">
        <f>ROUND(P130*H130,2)</f>
        <v>0</v>
      </c>
      <c r="L130" s="140" t="s">
        <v>173</v>
      </c>
      <c r="M130" s="30"/>
      <c r="N130" s="145" t="s">
        <v>1</v>
      </c>
      <c r="O130" s="146" t="s">
        <v>41</v>
      </c>
      <c r="P130" s="147">
        <f>I130+J130</f>
        <v>0</v>
      </c>
      <c r="Q130" s="147">
        <f>ROUND(I130*H130,2)</f>
        <v>0</v>
      </c>
      <c r="R130" s="147">
        <f>ROUND(J130*H130,2)</f>
        <v>0</v>
      </c>
      <c r="S130" s="55"/>
      <c r="T130" s="148">
        <f>S130*H130</f>
        <v>0</v>
      </c>
      <c r="U130" s="148">
        <v>4.0000000000000001E-3</v>
      </c>
      <c r="V130" s="148">
        <f>U130*H130</f>
        <v>0.91338800000000009</v>
      </c>
      <c r="W130" s="148">
        <v>0</v>
      </c>
      <c r="X130" s="149">
        <f>W130*H130</f>
        <v>0</v>
      </c>
      <c r="Y130" s="29"/>
      <c r="Z130" s="29"/>
      <c r="AA130" s="29"/>
      <c r="AB130" s="29"/>
      <c r="AC130" s="29"/>
      <c r="AD130" s="29"/>
      <c r="AE130" s="29"/>
      <c r="AR130" s="150" t="s">
        <v>151</v>
      </c>
      <c r="AT130" s="150" t="s">
        <v>153</v>
      </c>
      <c r="AU130" s="150" t="s">
        <v>88</v>
      </c>
      <c r="AY130" s="14" t="s">
        <v>152</v>
      </c>
      <c r="BE130" s="151">
        <f>IF(O130="základní",K130,0)</f>
        <v>0</v>
      </c>
      <c r="BF130" s="151">
        <f>IF(O130="snížená",K130,0)</f>
        <v>0</v>
      </c>
      <c r="BG130" s="151">
        <f>IF(O130="zákl. přenesená",K130,0)</f>
        <v>0</v>
      </c>
      <c r="BH130" s="151">
        <f>IF(O130="sníž. přenesená",K130,0)</f>
        <v>0</v>
      </c>
      <c r="BI130" s="151">
        <f>IF(O130="nulová",K130,0)</f>
        <v>0</v>
      </c>
      <c r="BJ130" s="14" t="s">
        <v>86</v>
      </c>
      <c r="BK130" s="151">
        <f>ROUND(P130*H130,2)</f>
        <v>0</v>
      </c>
      <c r="BL130" s="14" t="s">
        <v>151</v>
      </c>
      <c r="BM130" s="150" t="s">
        <v>203</v>
      </c>
    </row>
    <row r="131" spans="1:65" s="2" customFormat="1" ht="24.15" customHeight="1">
      <c r="A131" s="29"/>
      <c r="B131" s="137"/>
      <c r="C131" s="138" t="s">
        <v>151</v>
      </c>
      <c r="D131" s="138" t="s">
        <v>153</v>
      </c>
      <c r="E131" s="139" t="s">
        <v>204</v>
      </c>
      <c r="F131" s="140" t="s">
        <v>205</v>
      </c>
      <c r="G131" s="141" t="s">
        <v>196</v>
      </c>
      <c r="H131" s="142">
        <v>228.34700000000001</v>
      </c>
      <c r="I131" s="143"/>
      <c r="J131" s="143"/>
      <c r="K131" s="144">
        <f>ROUND(P131*H131,2)</f>
        <v>0</v>
      </c>
      <c r="L131" s="140" t="s">
        <v>173</v>
      </c>
      <c r="M131" s="30"/>
      <c r="N131" s="145" t="s">
        <v>1</v>
      </c>
      <c r="O131" s="146" t="s">
        <v>41</v>
      </c>
      <c r="P131" s="147">
        <f>I131+J131</f>
        <v>0</v>
      </c>
      <c r="Q131" s="147">
        <f>ROUND(I131*H131,2)</f>
        <v>0</v>
      </c>
      <c r="R131" s="147">
        <f>ROUND(J131*H131,2)</f>
        <v>0</v>
      </c>
      <c r="S131" s="55"/>
      <c r="T131" s="148">
        <f>S131*H131</f>
        <v>0</v>
      </c>
      <c r="U131" s="148">
        <v>5.1999999999999998E-3</v>
      </c>
      <c r="V131" s="148">
        <f>U131*H131</f>
        <v>1.1874043999999999</v>
      </c>
      <c r="W131" s="148">
        <v>0</v>
      </c>
      <c r="X131" s="149">
        <f>W131*H131</f>
        <v>0</v>
      </c>
      <c r="Y131" s="29"/>
      <c r="Z131" s="29"/>
      <c r="AA131" s="29"/>
      <c r="AB131" s="29"/>
      <c r="AC131" s="29"/>
      <c r="AD131" s="29"/>
      <c r="AE131" s="29"/>
      <c r="AR131" s="150" t="s">
        <v>151</v>
      </c>
      <c r="AT131" s="150" t="s">
        <v>153</v>
      </c>
      <c r="AU131" s="150" t="s">
        <v>88</v>
      </c>
      <c r="AY131" s="14" t="s">
        <v>152</v>
      </c>
      <c r="BE131" s="151">
        <f>IF(O131="základní",K131,0)</f>
        <v>0</v>
      </c>
      <c r="BF131" s="151">
        <f>IF(O131="snížená",K131,0)</f>
        <v>0</v>
      </c>
      <c r="BG131" s="151">
        <f>IF(O131="zákl. přenesená",K131,0)</f>
        <v>0</v>
      </c>
      <c r="BH131" s="151">
        <f>IF(O131="sníž. přenesená",K131,0)</f>
        <v>0</v>
      </c>
      <c r="BI131" s="151">
        <f>IF(O131="nulová",K131,0)</f>
        <v>0</v>
      </c>
      <c r="BJ131" s="14" t="s">
        <v>86</v>
      </c>
      <c r="BK131" s="151">
        <f>ROUND(P131*H131,2)</f>
        <v>0</v>
      </c>
      <c r="BL131" s="14" t="s">
        <v>151</v>
      </c>
      <c r="BM131" s="150" t="s">
        <v>206</v>
      </c>
    </row>
    <row r="132" spans="1:65" s="2" customFormat="1" ht="24.15" customHeight="1">
      <c r="A132" s="29"/>
      <c r="B132" s="137"/>
      <c r="C132" s="138" t="s">
        <v>166</v>
      </c>
      <c r="D132" s="138" t="s">
        <v>153</v>
      </c>
      <c r="E132" s="139" t="s">
        <v>207</v>
      </c>
      <c r="F132" s="140" t="s">
        <v>208</v>
      </c>
      <c r="G132" s="141" t="s">
        <v>196</v>
      </c>
      <c r="H132" s="142">
        <v>5.077</v>
      </c>
      <c r="I132" s="143"/>
      <c r="J132" s="143"/>
      <c r="K132" s="144">
        <f>ROUND(P132*H132,2)</f>
        <v>0</v>
      </c>
      <c r="L132" s="140" t="s">
        <v>173</v>
      </c>
      <c r="M132" s="30"/>
      <c r="N132" s="145" t="s">
        <v>1</v>
      </c>
      <c r="O132" s="146" t="s">
        <v>41</v>
      </c>
      <c r="P132" s="147">
        <f>I132+J132</f>
        <v>0</v>
      </c>
      <c r="Q132" s="147">
        <f>ROUND(I132*H132,2)</f>
        <v>0</v>
      </c>
      <c r="R132" s="147">
        <f>ROUND(J132*H132,2)</f>
        <v>0</v>
      </c>
      <c r="S132" s="55"/>
      <c r="T132" s="148">
        <f>S132*H132</f>
        <v>0</v>
      </c>
      <c r="U132" s="148">
        <v>0</v>
      </c>
      <c r="V132" s="148">
        <f>U132*H132</f>
        <v>0</v>
      </c>
      <c r="W132" s="148">
        <v>0</v>
      </c>
      <c r="X132" s="149">
        <f>W132*H132</f>
        <v>0</v>
      </c>
      <c r="Y132" s="29"/>
      <c r="Z132" s="29"/>
      <c r="AA132" s="29"/>
      <c r="AB132" s="29"/>
      <c r="AC132" s="29"/>
      <c r="AD132" s="29"/>
      <c r="AE132" s="29"/>
      <c r="AR132" s="150" t="s">
        <v>151</v>
      </c>
      <c r="AT132" s="150" t="s">
        <v>153</v>
      </c>
      <c r="AU132" s="150" t="s">
        <v>88</v>
      </c>
      <c r="AY132" s="14" t="s">
        <v>152</v>
      </c>
      <c r="BE132" s="151">
        <f>IF(O132="základní",K132,0)</f>
        <v>0</v>
      </c>
      <c r="BF132" s="151">
        <f>IF(O132="snížená",K132,0)</f>
        <v>0</v>
      </c>
      <c r="BG132" s="151">
        <f>IF(O132="zákl. přenesená",K132,0)</f>
        <v>0</v>
      </c>
      <c r="BH132" s="151">
        <f>IF(O132="sníž. přenesená",K132,0)</f>
        <v>0</v>
      </c>
      <c r="BI132" s="151">
        <f>IF(O132="nulová",K132,0)</f>
        <v>0</v>
      </c>
      <c r="BJ132" s="14" t="s">
        <v>86</v>
      </c>
      <c r="BK132" s="151">
        <f>ROUND(P132*H132,2)</f>
        <v>0</v>
      </c>
      <c r="BL132" s="14" t="s">
        <v>151</v>
      </c>
      <c r="BM132" s="150" t="s">
        <v>209</v>
      </c>
    </row>
    <row r="133" spans="1:65" s="12" customFormat="1" ht="22.8" customHeight="1">
      <c r="B133" s="125"/>
      <c r="D133" s="126" t="s">
        <v>77</v>
      </c>
      <c r="E133" s="152" t="s">
        <v>210</v>
      </c>
      <c r="F133" s="152" t="s">
        <v>211</v>
      </c>
      <c r="I133" s="128"/>
      <c r="J133" s="128"/>
      <c r="K133" s="153">
        <f>BK133</f>
        <v>0</v>
      </c>
      <c r="M133" s="125"/>
      <c r="N133" s="130"/>
      <c r="O133" s="131"/>
      <c r="P133" s="131"/>
      <c r="Q133" s="132">
        <f>SUM(Q134:Q138)</f>
        <v>0</v>
      </c>
      <c r="R133" s="132">
        <f>SUM(R134:R138)</f>
        <v>0</v>
      </c>
      <c r="S133" s="131"/>
      <c r="T133" s="133">
        <f>SUM(T134:T138)</f>
        <v>0</v>
      </c>
      <c r="U133" s="131"/>
      <c r="V133" s="133">
        <f>SUM(V134:V138)</f>
        <v>1.1986700000000001E-2</v>
      </c>
      <c r="W133" s="131"/>
      <c r="X133" s="134">
        <f>SUM(X134:X138)</f>
        <v>1.084114</v>
      </c>
      <c r="AR133" s="126" t="s">
        <v>86</v>
      </c>
      <c r="AT133" s="135" t="s">
        <v>77</v>
      </c>
      <c r="AU133" s="135" t="s">
        <v>86</v>
      </c>
      <c r="AY133" s="126" t="s">
        <v>152</v>
      </c>
      <c r="BK133" s="136">
        <f>SUM(BK134:BK138)</f>
        <v>0</v>
      </c>
    </row>
    <row r="134" spans="1:65" s="2" customFormat="1" ht="33" customHeight="1">
      <c r="A134" s="29"/>
      <c r="B134" s="137"/>
      <c r="C134" s="138" t="s">
        <v>192</v>
      </c>
      <c r="D134" s="138" t="s">
        <v>153</v>
      </c>
      <c r="E134" s="139" t="s">
        <v>212</v>
      </c>
      <c r="F134" s="140" t="s">
        <v>213</v>
      </c>
      <c r="G134" s="141" t="s">
        <v>196</v>
      </c>
      <c r="H134" s="142">
        <v>70.510000000000005</v>
      </c>
      <c r="I134" s="143"/>
      <c r="J134" s="143"/>
      <c r="K134" s="144">
        <f>ROUND(P134*H134,2)</f>
        <v>0</v>
      </c>
      <c r="L134" s="140" t="s">
        <v>173</v>
      </c>
      <c r="M134" s="30"/>
      <c r="N134" s="145" t="s">
        <v>1</v>
      </c>
      <c r="O134" s="146" t="s">
        <v>41</v>
      </c>
      <c r="P134" s="147">
        <f>I134+J134</f>
        <v>0</v>
      </c>
      <c r="Q134" s="147">
        <f>ROUND(I134*H134,2)</f>
        <v>0</v>
      </c>
      <c r="R134" s="147">
        <f>ROUND(J134*H134,2)</f>
        <v>0</v>
      </c>
      <c r="S134" s="55"/>
      <c r="T134" s="148">
        <f>S134*H134</f>
        <v>0</v>
      </c>
      <c r="U134" s="148">
        <v>1.2999999999999999E-4</v>
      </c>
      <c r="V134" s="148">
        <f>U134*H134</f>
        <v>9.1663000000000005E-3</v>
      </c>
      <c r="W134" s="148">
        <v>0</v>
      </c>
      <c r="X134" s="149">
        <f>W134*H134</f>
        <v>0</v>
      </c>
      <c r="Y134" s="29"/>
      <c r="Z134" s="29"/>
      <c r="AA134" s="29"/>
      <c r="AB134" s="29"/>
      <c r="AC134" s="29"/>
      <c r="AD134" s="29"/>
      <c r="AE134" s="29"/>
      <c r="AR134" s="150" t="s">
        <v>151</v>
      </c>
      <c r="AT134" s="150" t="s">
        <v>153</v>
      </c>
      <c r="AU134" s="150" t="s">
        <v>88</v>
      </c>
      <c r="AY134" s="14" t="s">
        <v>152</v>
      </c>
      <c r="BE134" s="151">
        <f>IF(O134="základní",K134,0)</f>
        <v>0</v>
      </c>
      <c r="BF134" s="151">
        <f>IF(O134="snížená",K134,0)</f>
        <v>0</v>
      </c>
      <c r="BG134" s="151">
        <f>IF(O134="zákl. přenesená",K134,0)</f>
        <v>0</v>
      </c>
      <c r="BH134" s="151">
        <f>IF(O134="sníž. přenesená",K134,0)</f>
        <v>0</v>
      </c>
      <c r="BI134" s="151">
        <f>IF(O134="nulová",K134,0)</f>
        <v>0</v>
      </c>
      <c r="BJ134" s="14" t="s">
        <v>86</v>
      </c>
      <c r="BK134" s="151">
        <f>ROUND(P134*H134,2)</f>
        <v>0</v>
      </c>
      <c r="BL134" s="14" t="s">
        <v>151</v>
      </c>
      <c r="BM134" s="150" t="s">
        <v>214</v>
      </c>
    </row>
    <row r="135" spans="1:65" s="2" customFormat="1" ht="24.15" customHeight="1">
      <c r="A135" s="29"/>
      <c r="B135" s="137"/>
      <c r="C135" s="138" t="s">
        <v>215</v>
      </c>
      <c r="D135" s="138" t="s">
        <v>153</v>
      </c>
      <c r="E135" s="139" t="s">
        <v>216</v>
      </c>
      <c r="F135" s="140" t="s">
        <v>217</v>
      </c>
      <c r="G135" s="141" t="s">
        <v>196</v>
      </c>
      <c r="H135" s="142">
        <v>70.510000000000005</v>
      </c>
      <c r="I135" s="143"/>
      <c r="J135" s="143"/>
      <c r="K135" s="144">
        <f>ROUND(P135*H135,2)</f>
        <v>0</v>
      </c>
      <c r="L135" s="140" t="s">
        <v>173</v>
      </c>
      <c r="M135" s="30"/>
      <c r="N135" s="145" t="s">
        <v>1</v>
      </c>
      <c r="O135" s="146" t="s">
        <v>41</v>
      </c>
      <c r="P135" s="147">
        <f>I135+J135</f>
        <v>0</v>
      </c>
      <c r="Q135" s="147">
        <f>ROUND(I135*H135,2)</f>
        <v>0</v>
      </c>
      <c r="R135" s="147">
        <f>ROUND(J135*H135,2)</f>
        <v>0</v>
      </c>
      <c r="S135" s="55"/>
      <c r="T135" s="148">
        <f>S135*H135</f>
        <v>0</v>
      </c>
      <c r="U135" s="148">
        <v>4.0000000000000003E-5</v>
      </c>
      <c r="V135" s="148">
        <f>U135*H135</f>
        <v>2.8204000000000003E-3</v>
      </c>
      <c r="W135" s="148">
        <v>0</v>
      </c>
      <c r="X135" s="149">
        <f>W135*H135</f>
        <v>0</v>
      </c>
      <c r="Y135" s="29"/>
      <c r="Z135" s="29"/>
      <c r="AA135" s="29"/>
      <c r="AB135" s="29"/>
      <c r="AC135" s="29"/>
      <c r="AD135" s="29"/>
      <c r="AE135" s="29"/>
      <c r="AR135" s="150" t="s">
        <v>151</v>
      </c>
      <c r="AT135" s="150" t="s">
        <v>153</v>
      </c>
      <c r="AU135" s="150" t="s">
        <v>88</v>
      </c>
      <c r="AY135" s="14" t="s">
        <v>152</v>
      </c>
      <c r="BE135" s="151">
        <f>IF(O135="základní",K135,0)</f>
        <v>0</v>
      </c>
      <c r="BF135" s="151">
        <f>IF(O135="snížená",K135,0)</f>
        <v>0</v>
      </c>
      <c r="BG135" s="151">
        <f>IF(O135="zákl. přenesená",K135,0)</f>
        <v>0</v>
      </c>
      <c r="BH135" s="151">
        <f>IF(O135="sníž. přenesená",K135,0)</f>
        <v>0</v>
      </c>
      <c r="BI135" s="151">
        <f>IF(O135="nulová",K135,0)</f>
        <v>0</v>
      </c>
      <c r="BJ135" s="14" t="s">
        <v>86</v>
      </c>
      <c r="BK135" s="151">
        <f>ROUND(P135*H135,2)</f>
        <v>0</v>
      </c>
      <c r="BL135" s="14" t="s">
        <v>151</v>
      </c>
      <c r="BM135" s="150" t="s">
        <v>218</v>
      </c>
    </row>
    <row r="136" spans="1:65" s="2" customFormat="1" ht="22.8">
      <c r="A136" s="29"/>
      <c r="B136" s="137"/>
      <c r="C136" s="138" t="s">
        <v>219</v>
      </c>
      <c r="D136" s="138" t="s">
        <v>153</v>
      </c>
      <c r="E136" s="139" t="s">
        <v>220</v>
      </c>
      <c r="F136" s="140" t="s">
        <v>221</v>
      </c>
      <c r="G136" s="141" t="s">
        <v>196</v>
      </c>
      <c r="H136" s="142">
        <v>6.4</v>
      </c>
      <c r="I136" s="143"/>
      <c r="J136" s="143"/>
      <c r="K136" s="144">
        <f>ROUND(P136*H136,2)</f>
        <v>0</v>
      </c>
      <c r="L136" s="140" t="s">
        <v>173</v>
      </c>
      <c r="M136" s="30"/>
      <c r="N136" s="145" t="s">
        <v>1</v>
      </c>
      <c r="O136" s="146" t="s">
        <v>41</v>
      </c>
      <c r="P136" s="147">
        <f>I136+J136</f>
        <v>0</v>
      </c>
      <c r="Q136" s="147">
        <f>ROUND(I136*H136,2)</f>
        <v>0</v>
      </c>
      <c r="R136" s="147">
        <f>ROUND(J136*H136,2)</f>
        <v>0</v>
      </c>
      <c r="S136" s="55"/>
      <c r="T136" s="148">
        <f>S136*H136</f>
        <v>0</v>
      </c>
      <c r="U136" s="148">
        <v>0</v>
      </c>
      <c r="V136" s="148">
        <f>U136*H136</f>
        <v>0</v>
      </c>
      <c r="W136" s="148">
        <v>7.5999999999999998E-2</v>
      </c>
      <c r="X136" s="149">
        <f>W136*H136</f>
        <v>0.4864</v>
      </c>
      <c r="Y136" s="29"/>
      <c r="Z136" s="29"/>
      <c r="AA136" s="29"/>
      <c r="AB136" s="29"/>
      <c r="AC136" s="29"/>
      <c r="AD136" s="29"/>
      <c r="AE136" s="29"/>
      <c r="AR136" s="150" t="s">
        <v>151</v>
      </c>
      <c r="AT136" s="150" t="s">
        <v>153</v>
      </c>
      <c r="AU136" s="150" t="s">
        <v>88</v>
      </c>
      <c r="AY136" s="14" t="s">
        <v>152</v>
      </c>
      <c r="BE136" s="151">
        <f>IF(O136="základní",K136,0)</f>
        <v>0</v>
      </c>
      <c r="BF136" s="151">
        <f>IF(O136="snížená",K136,0)</f>
        <v>0</v>
      </c>
      <c r="BG136" s="151">
        <f>IF(O136="zákl. přenesená",K136,0)</f>
        <v>0</v>
      </c>
      <c r="BH136" s="151">
        <f>IF(O136="sníž. přenesená",K136,0)</f>
        <v>0</v>
      </c>
      <c r="BI136" s="151">
        <f>IF(O136="nulová",K136,0)</f>
        <v>0</v>
      </c>
      <c r="BJ136" s="14" t="s">
        <v>86</v>
      </c>
      <c r="BK136" s="151">
        <f>ROUND(P136*H136,2)</f>
        <v>0</v>
      </c>
      <c r="BL136" s="14" t="s">
        <v>151</v>
      </c>
      <c r="BM136" s="150" t="s">
        <v>222</v>
      </c>
    </row>
    <row r="137" spans="1:65" s="2" customFormat="1" ht="33" customHeight="1">
      <c r="A137" s="29"/>
      <c r="B137" s="137"/>
      <c r="C137" s="138" t="s">
        <v>210</v>
      </c>
      <c r="D137" s="138" t="s">
        <v>153</v>
      </c>
      <c r="E137" s="139" t="s">
        <v>223</v>
      </c>
      <c r="F137" s="140" t="s">
        <v>224</v>
      </c>
      <c r="G137" s="141" t="s">
        <v>196</v>
      </c>
      <c r="H137" s="142">
        <v>70.510000000000005</v>
      </c>
      <c r="I137" s="143"/>
      <c r="J137" s="143"/>
      <c r="K137" s="144">
        <f>ROUND(P137*H137,2)</f>
        <v>0</v>
      </c>
      <c r="L137" s="140" t="s">
        <v>173</v>
      </c>
      <c r="M137" s="30"/>
      <c r="N137" s="145" t="s">
        <v>1</v>
      </c>
      <c r="O137" s="146" t="s">
        <v>41</v>
      </c>
      <c r="P137" s="147">
        <f>I137+J137</f>
        <v>0</v>
      </c>
      <c r="Q137" s="147">
        <f>ROUND(I137*H137,2)</f>
        <v>0</v>
      </c>
      <c r="R137" s="147">
        <f>ROUND(J137*H137,2)</f>
        <v>0</v>
      </c>
      <c r="S137" s="55"/>
      <c r="T137" s="148">
        <f>S137*H137</f>
        <v>0</v>
      </c>
      <c r="U137" s="148">
        <v>0</v>
      </c>
      <c r="V137" s="148">
        <f>U137*H137</f>
        <v>0</v>
      </c>
      <c r="W137" s="148">
        <v>2E-3</v>
      </c>
      <c r="X137" s="149">
        <f>W137*H137</f>
        <v>0.14102000000000001</v>
      </c>
      <c r="Y137" s="29"/>
      <c r="Z137" s="29"/>
      <c r="AA137" s="29"/>
      <c r="AB137" s="29"/>
      <c r="AC137" s="29"/>
      <c r="AD137" s="29"/>
      <c r="AE137" s="29"/>
      <c r="AR137" s="150" t="s">
        <v>151</v>
      </c>
      <c r="AT137" s="150" t="s">
        <v>153</v>
      </c>
      <c r="AU137" s="150" t="s">
        <v>88</v>
      </c>
      <c r="AY137" s="14" t="s">
        <v>152</v>
      </c>
      <c r="BE137" s="151">
        <f>IF(O137="základní",K137,0)</f>
        <v>0</v>
      </c>
      <c r="BF137" s="151">
        <f>IF(O137="snížená",K137,0)</f>
        <v>0</v>
      </c>
      <c r="BG137" s="151">
        <f>IF(O137="zákl. přenesená",K137,0)</f>
        <v>0</v>
      </c>
      <c r="BH137" s="151">
        <f>IF(O137="sníž. přenesená",K137,0)</f>
        <v>0</v>
      </c>
      <c r="BI137" s="151">
        <f>IF(O137="nulová",K137,0)</f>
        <v>0</v>
      </c>
      <c r="BJ137" s="14" t="s">
        <v>86</v>
      </c>
      <c r="BK137" s="151">
        <f>ROUND(P137*H137,2)</f>
        <v>0</v>
      </c>
      <c r="BL137" s="14" t="s">
        <v>151</v>
      </c>
      <c r="BM137" s="150" t="s">
        <v>225</v>
      </c>
    </row>
    <row r="138" spans="1:65" s="2" customFormat="1" ht="33" customHeight="1">
      <c r="A138" s="29"/>
      <c r="B138" s="137"/>
      <c r="C138" s="138" t="s">
        <v>89</v>
      </c>
      <c r="D138" s="138" t="s">
        <v>153</v>
      </c>
      <c r="E138" s="139" t="s">
        <v>226</v>
      </c>
      <c r="F138" s="140" t="s">
        <v>227</v>
      </c>
      <c r="G138" s="141" t="s">
        <v>196</v>
      </c>
      <c r="H138" s="142">
        <v>228.34700000000001</v>
      </c>
      <c r="I138" s="143"/>
      <c r="J138" s="143"/>
      <c r="K138" s="144">
        <f>ROUND(P138*H138,2)</f>
        <v>0</v>
      </c>
      <c r="L138" s="140" t="s">
        <v>173</v>
      </c>
      <c r="M138" s="30"/>
      <c r="N138" s="145" t="s">
        <v>1</v>
      </c>
      <c r="O138" s="146" t="s">
        <v>41</v>
      </c>
      <c r="P138" s="147">
        <f>I138+J138</f>
        <v>0</v>
      </c>
      <c r="Q138" s="147">
        <f>ROUND(I138*H138,2)</f>
        <v>0</v>
      </c>
      <c r="R138" s="147">
        <f>ROUND(J138*H138,2)</f>
        <v>0</v>
      </c>
      <c r="S138" s="55"/>
      <c r="T138" s="148">
        <f>S138*H138</f>
        <v>0</v>
      </c>
      <c r="U138" s="148">
        <v>0</v>
      </c>
      <c r="V138" s="148">
        <f>U138*H138</f>
        <v>0</v>
      </c>
      <c r="W138" s="148">
        <v>2E-3</v>
      </c>
      <c r="X138" s="149">
        <f>W138*H138</f>
        <v>0.45669400000000004</v>
      </c>
      <c r="Y138" s="29"/>
      <c r="Z138" s="29"/>
      <c r="AA138" s="29"/>
      <c r="AB138" s="29"/>
      <c r="AC138" s="29"/>
      <c r="AD138" s="29"/>
      <c r="AE138" s="29"/>
      <c r="AR138" s="150" t="s">
        <v>151</v>
      </c>
      <c r="AT138" s="150" t="s">
        <v>153</v>
      </c>
      <c r="AU138" s="150" t="s">
        <v>88</v>
      </c>
      <c r="AY138" s="14" t="s">
        <v>152</v>
      </c>
      <c r="BE138" s="151">
        <f>IF(O138="základní",K138,0)</f>
        <v>0</v>
      </c>
      <c r="BF138" s="151">
        <f>IF(O138="snížená",K138,0)</f>
        <v>0</v>
      </c>
      <c r="BG138" s="151">
        <f>IF(O138="zákl. přenesená",K138,0)</f>
        <v>0</v>
      </c>
      <c r="BH138" s="151">
        <f>IF(O138="sníž. přenesená",K138,0)</f>
        <v>0</v>
      </c>
      <c r="BI138" s="151">
        <f>IF(O138="nulová",K138,0)</f>
        <v>0</v>
      </c>
      <c r="BJ138" s="14" t="s">
        <v>86</v>
      </c>
      <c r="BK138" s="151">
        <f>ROUND(P138*H138,2)</f>
        <v>0</v>
      </c>
      <c r="BL138" s="14" t="s">
        <v>151</v>
      </c>
      <c r="BM138" s="150" t="s">
        <v>228</v>
      </c>
    </row>
    <row r="139" spans="1:65" s="12" customFormat="1" ht="22.8" customHeight="1">
      <c r="B139" s="125"/>
      <c r="D139" s="126" t="s">
        <v>77</v>
      </c>
      <c r="E139" s="152" t="s">
        <v>229</v>
      </c>
      <c r="F139" s="152" t="s">
        <v>230</v>
      </c>
      <c r="I139" s="128"/>
      <c r="J139" s="128"/>
      <c r="K139" s="153">
        <f>BK139</f>
        <v>0</v>
      </c>
      <c r="M139" s="125"/>
      <c r="N139" s="130"/>
      <c r="O139" s="131"/>
      <c r="P139" s="131"/>
      <c r="Q139" s="132">
        <f>SUM(Q140:Q143)</f>
        <v>0</v>
      </c>
      <c r="R139" s="132">
        <f>SUM(R140:R143)</f>
        <v>0</v>
      </c>
      <c r="S139" s="131"/>
      <c r="T139" s="133">
        <f>SUM(T140:T143)</f>
        <v>0</v>
      </c>
      <c r="U139" s="131"/>
      <c r="V139" s="133">
        <f>SUM(V140:V143)</f>
        <v>0</v>
      </c>
      <c r="W139" s="131"/>
      <c r="X139" s="134">
        <f>SUM(X140:X143)</f>
        <v>0</v>
      </c>
      <c r="AR139" s="126" t="s">
        <v>86</v>
      </c>
      <c r="AT139" s="135" t="s">
        <v>77</v>
      </c>
      <c r="AU139" s="135" t="s">
        <v>86</v>
      </c>
      <c r="AY139" s="126" t="s">
        <v>152</v>
      </c>
      <c r="BK139" s="136">
        <f>SUM(BK140:BK143)</f>
        <v>0</v>
      </c>
    </row>
    <row r="140" spans="1:65" s="2" customFormat="1" ht="24.15" customHeight="1">
      <c r="A140" s="29"/>
      <c r="B140" s="137"/>
      <c r="C140" s="138" t="s">
        <v>231</v>
      </c>
      <c r="D140" s="138" t="s">
        <v>153</v>
      </c>
      <c r="E140" s="139" t="s">
        <v>232</v>
      </c>
      <c r="F140" s="140" t="s">
        <v>233</v>
      </c>
      <c r="G140" s="141" t="s">
        <v>234</v>
      </c>
      <c r="H140" s="142">
        <v>1.2729999999999999</v>
      </c>
      <c r="I140" s="143"/>
      <c r="J140" s="143"/>
      <c r="K140" s="144">
        <f>ROUND(P140*H140,2)</f>
        <v>0</v>
      </c>
      <c r="L140" s="140" t="s">
        <v>173</v>
      </c>
      <c r="M140" s="30"/>
      <c r="N140" s="145" t="s">
        <v>1</v>
      </c>
      <c r="O140" s="146" t="s">
        <v>41</v>
      </c>
      <c r="P140" s="147">
        <f>I140+J140</f>
        <v>0</v>
      </c>
      <c r="Q140" s="147">
        <f>ROUND(I140*H140,2)</f>
        <v>0</v>
      </c>
      <c r="R140" s="147">
        <f>ROUND(J140*H140,2)</f>
        <v>0</v>
      </c>
      <c r="S140" s="55"/>
      <c r="T140" s="148">
        <f>S140*H140</f>
        <v>0</v>
      </c>
      <c r="U140" s="148">
        <v>0</v>
      </c>
      <c r="V140" s="148">
        <f>U140*H140</f>
        <v>0</v>
      </c>
      <c r="W140" s="148">
        <v>0</v>
      </c>
      <c r="X140" s="149">
        <f>W140*H140</f>
        <v>0</v>
      </c>
      <c r="Y140" s="29"/>
      <c r="Z140" s="29"/>
      <c r="AA140" s="29"/>
      <c r="AB140" s="29"/>
      <c r="AC140" s="29"/>
      <c r="AD140" s="29"/>
      <c r="AE140" s="29"/>
      <c r="AR140" s="150" t="s">
        <v>151</v>
      </c>
      <c r="AT140" s="150" t="s">
        <v>153</v>
      </c>
      <c r="AU140" s="150" t="s">
        <v>88</v>
      </c>
      <c r="AY140" s="14" t="s">
        <v>152</v>
      </c>
      <c r="BE140" s="151">
        <f>IF(O140="základní",K140,0)</f>
        <v>0</v>
      </c>
      <c r="BF140" s="151">
        <f>IF(O140="snížená",K140,0)</f>
        <v>0</v>
      </c>
      <c r="BG140" s="151">
        <f>IF(O140="zákl. přenesená",K140,0)</f>
        <v>0</v>
      </c>
      <c r="BH140" s="151">
        <f>IF(O140="sníž. přenesená",K140,0)</f>
        <v>0</v>
      </c>
      <c r="BI140" s="151">
        <f>IF(O140="nulová",K140,0)</f>
        <v>0</v>
      </c>
      <c r="BJ140" s="14" t="s">
        <v>86</v>
      </c>
      <c r="BK140" s="151">
        <f>ROUND(P140*H140,2)</f>
        <v>0</v>
      </c>
      <c r="BL140" s="14" t="s">
        <v>151</v>
      </c>
      <c r="BM140" s="150" t="s">
        <v>235</v>
      </c>
    </row>
    <row r="141" spans="1:65" s="2" customFormat="1" ht="24.15" customHeight="1">
      <c r="A141" s="29"/>
      <c r="B141" s="137"/>
      <c r="C141" s="138" t="s">
        <v>236</v>
      </c>
      <c r="D141" s="138" t="s">
        <v>153</v>
      </c>
      <c r="E141" s="139" t="s">
        <v>237</v>
      </c>
      <c r="F141" s="140" t="s">
        <v>238</v>
      </c>
      <c r="G141" s="141" t="s">
        <v>234</v>
      </c>
      <c r="H141" s="142">
        <v>1.2729999999999999</v>
      </c>
      <c r="I141" s="143"/>
      <c r="J141" s="143"/>
      <c r="K141" s="144">
        <f>ROUND(P141*H141,2)</f>
        <v>0</v>
      </c>
      <c r="L141" s="140" t="s">
        <v>173</v>
      </c>
      <c r="M141" s="30"/>
      <c r="N141" s="145" t="s">
        <v>1</v>
      </c>
      <c r="O141" s="146" t="s">
        <v>41</v>
      </c>
      <c r="P141" s="147">
        <f>I141+J141</f>
        <v>0</v>
      </c>
      <c r="Q141" s="147">
        <f>ROUND(I141*H141,2)</f>
        <v>0</v>
      </c>
      <c r="R141" s="147">
        <f>ROUND(J141*H141,2)</f>
        <v>0</v>
      </c>
      <c r="S141" s="55"/>
      <c r="T141" s="148">
        <f>S141*H141</f>
        <v>0</v>
      </c>
      <c r="U141" s="148">
        <v>0</v>
      </c>
      <c r="V141" s="148">
        <f>U141*H141</f>
        <v>0</v>
      </c>
      <c r="W141" s="148">
        <v>0</v>
      </c>
      <c r="X141" s="149">
        <f>W141*H141</f>
        <v>0</v>
      </c>
      <c r="Y141" s="29"/>
      <c r="Z141" s="29"/>
      <c r="AA141" s="29"/>
      <c r="AB141" s="29"/>
      <c r="AC141" s="29"/>
      <c r="AD141" s="29"/>
      <c r="AE141" s="29"/>
      <c r="AR141" s="150" t="s">
        <v>151</v>
      </c>
      <c r="AT141" s="150" t="s">
        <v>153</v>
      </c>
      <c r="AU141" s="150" t="s">
        <v>88</v>
      </c>
      <c r="AY141" s="14" t="s">
        <v>152</v>
      </c>
      <c r="BE141" s="151">
        <f>IF(O141="základní",K141,0)</f>
        <v>0</v>
      </c>
      <c r="BF141" s="151">
        <f>IF(O141="snížená",K141,0)</f>
        <v>0</v>
      </c>
      <c r="BG141" s="151">
        <f>IF(O141="zákl. přenesená",K141,0)</f>
        <v>0</v>
      </c>
      <c r="BH141" s="151">
        <f>IF(O141="sníž. přenesená",K141,0)</f>
        <v>0</v>
      </c>
      <c r="BI141" s="151">
        <f>IF(O141="nulová",K141,0)</f>
        <v>0</v>
      </c>
      <c r="BJ141" s="14" t="s">
        <v>86</v>
      </c>
      <c r="BK141" s="151">
        <f>ROUND(P141*H141,2)</f>
        <v>0</v>
      </c>
      <c r="BL141" s="14" t="s">
        <v>151</v>
      </c>
      <c r="BM141" s="150" t="s">
        <v>239</v>
      </c>
    </row>
    <row r="142" spans="1:65" s="2" customFormat="1" ht="24.15" customHeight="1">
      <c r="A142" s="29"/>
      <c r="B142" s="137"/>
      <c r="C142" s="138" t="s">
        <v>240</v>
      </c>
      <c r="D142" s="138" t="s">
        <v>153</v>
      </c>
      <c r="E142" s="139" t="s">
        <v>241</v>
      </c>
      <c r="F142" s="140" t="s">
        <v>242</v>
      </c>
      <c r="G142" s="141" t="s">
        <v>234</v>
      </c>
      <c r="H142" s="142">
        <v>11.457000000000001</v>
      </c>
      <c r="I142" s="143"/>
      <c r="J142" s="143"/>
      <c r="K142" s="144">
        <f>ROUND(P142*H142,2)</f>
        <v>0</v>
      </c>
      <c r="L142" s="140" t="s">
        <v>173</v>
      </c>
      <c r="M142" s="30"/>
      <c r="N142" s="145" t="s">
        <v>1</v>
      </c>
      <c r="O142" s="146" t="s">
        <v>41</v>
      </c>
      <c r="P142" s="147">
        <f>I142+J142</f>
        <v>0</v>
      </c>
      <c r="Q142" s="147">
        <f>ROUND(I142*H142,2)</f>
        <v>0</v>
      </c>
      <c r="R142" s="147">
        <f>ROUND(J142*H142,2)</f>
        <v>0</v>
      </c>
      <c r="S142" s="55"/>
      <c r="T142" s="148">
        <f>S142*H142</f>
        <v>0</v>
      </c>
      <c r="U142" s="148">
        <v>0</v>
      </c>
      <c r="V142" s="148">
        <f>U142*H142</f>
        <v>0</v>
      </c>
      <c r="W142" s="148">
        <v>0</v>
      </c>
      <c r="X142" s="149">
        <f>W142*H142</f>
        <v>0</v>
      </c>
      <c r="Y142" s="29"/>
      <c r="Z142" s="29"/>
      <c r="AA142" s="29"/>
      <c r="AB142" s="29"/>
      <c r="AC142" s="29"/>
      <c r="AD142" s="29"/>
      <c r="AE142" s="29"/>
      <c r="AR142" s="150" t="s">
        <v>151</v>
      </c>
      <c r="AT142" s="150" t="s">
        <v>153</v>
      </c>
      <c r="AU142" s="150" t="s">
        <v>88</v>
      </c>
      <c r="AY142" s="14" t="s">
        <v>152</v>
      </c>
      <c r="BE142" s="151">
        <f>IF(O142="základní",K142,0)</f>
        <v>0</v>
      </c>
      <c r="BF142" s="151">
        <f>IF(O142="snížená",K142,0)</f>
        <v>0</v>
      </c>
      <c r="BG142" s="151">
        <f>IF(O142="zákl. přenesená",K142,0)</f>
        <v>0</v>
      </c>
      <c r="BH142" s="151">
        <f>IF(O142="sníž. přenesená",K142,0)</f>
        <v>0</v>
      </c>
      <c r="BI142" s="151">
        <f>IF(O142="nulová",K142,0)</f>
        <v>0</v>
      </c>
      <c r="BJ142" s="14" t="s">
        <v>86</v>
      </c>
      <c r="BK142" s="151">
        <f>ROUND(P142*H142,2)</f>
        <v>0</v>
      </c>
      <c r="BL142" s="14" t="s">
        <v>151</v>
      </c>
      <c r="BM142" s="150" t="s">
        <v>243</v>
      </c>
    </row>
    <row r="143" spans="1:65" s="2" customFormat="1" ht="33" customHeight="1">
      <c r="A143" s="29"/>
      <c r="B143" s="137"/>
      <c r="C143" s="138" t="s">
        <v>244</v>
      </c>
      <c r="D143" s="138" t="s">
        <v>153</v>
      </c>
      <c r="E143" s="139" t="s">
        <v>245</v>
      </c>
      <c r="F143" s="140" t="s">
        <v>246</v>
      </c>
      <c r="G143" s="141" t="s">
        <v>234</v>
      </c>
      <c r="H143" s="142">
        <v>1.2729999999999999</v>
      </c>
      <c r="I143" s="143"/>
      <c r="J143" s="143"/>
      <c r="K143" s="144">
        <f>ROUND(P143*H143,2)</f>
        <v>0</v>
      </c>
      <c r="L143" s="140" t="s">
        <v>173</v>
      </c>
      <c r="M143" s="30"/>
      <c r="N143" s="145" t="s">
        <v>1</v>
      </c>
      <c r="O143" s="146" t="s">
        <v>41</v>
      </c>
      <c r="P143" s="147">
        <f>I143+J143</f>
        <v>0</v>
      </c>
      <c r="Q143" s="147">
        <f>ROUND(I143*H143,2)</f>
        <v>0</v>
      </c>
      <c r="R143" s="147">
        <f>ROUND(J143*H143,2)</f>
        <v>0</v>
      </c>
      <c r="S143" s="55"/>
      <c r="T143" s="148">
        <f>S143*H143</f>
        <v>0</v>
      </c>
      <c r="U143" s="148">
        <v>0</v>
      </c>
      <c r="V143" s="148">
        <f>U143*H143</f>
        <v>0</v>
      </c>
      <c r="W143" s="148">
        <v>0</v>
      </c>
      <c r="X143" s="149">
        <f>W143*H143</f>
        <v>0</v>
      </c>
      <c r="Y143" s="29"/>
      <c r="Z143" s="29"/>
      <c r="AA143" s="29"/>
      <c r="AB143" s="29"/>
      <c r="AC143" s="29"/>
      <c r="AD143" s="29"/>
      <c r="AE143" s="29"/>
      <c r="AR143" s="150" t="s">
        <v>151</v>
      </c>
      <c r="AT143" s="150" t="s">
        <v>153</v>
      </c>
      <c r="AU143" s="150" t="s">
        <v>88</v>
      </c>
      <c r="AY143" s="14" t="s">
        <v>152</v>
      </c>
      <c r="BE143" s="151">
        <f>IF(O143="základní",K143,0)</f>
        <v>0</v>
      </c>
      <c r="BF143" s="151">
        <f>IF(O143="snížená",K143,0)</f>
        <v>0</v>
      </c>
      <c r="BG143" s="151">
        <f>IF(O143="zákl. přenesená",K143,0)</f>
        <v>0</v>
      </c>
      <c r="BH143" s="151">
        <f>IF(O143="sníž. přenesená",K143,0)</f>
        <v>0</v>
      </c>
      <c r="BI143" s="151">
        <f>IF(O143="nulová",K143,0)</f>
        <v>0</v>
      </c>
      <c r="BJ143" s="14" t="s">
        <v>86</v>
      </c>
      <c r="BK143" s="151">
        <f>ROUND(P143*H143,2)</f>
        <v>0</v>
      </c>
      <c r="BL143" s="14" t="s">
        <v>151</v>
      </c>
      <c r="BM143" s="150" t="s">
        <v>247</v>
      </c>
    </row>
    <row r="144" spans="1:65" s="12" customFormat="1" ht="22.8" customHeight="1">
      <c r="B144" s="125"/>
      <c r="D144" s="126" t="s">
        <v>77</v>
      </c>
      <c r="E144" s="152" t="s">
        <v>248</v>
      </c>
      <c r="F144" s="152" t="s">
        <v>249</v>
      </c>
      <c r="I144" s="128"/>
      <c r="J144" s="128"/>
      <c r="K144" s="153">
        <f>BK144</f>
        <v>0</v>
      </c>
      <c r="M144" s="125"/>
      <c r="N144" s="130"/>
      <c r="O144" s="131"/>
      <c r="P144" s="131"/>
      <c r="Q144" s="132">
        <f>Q145</f>
        <v>0</v>
      </c>
      <c r="R144" s="132">
        <f>R145</f>
        <v>0</v>
      </c>
      <c r="S144" s="131"/>
      <c r="T144" s="133">
        <f>T145</f>
        <v>0</v>
      </c>
      <c r="U144" s="131"/>
      <c r="V144" s="133">
        <f>V145</f>
        <v>0</v>
      </c>
      <c r="W144" s="131"/>
      <c r="X144" s="134">
        <f>X145</f>
        <v>0</v>
      </c>
      <c r="AR144" s="126" t="s">
        <v>86</v>
      </c>
      <c r="AT144" s="135" t="s">
        <v>77</v>
      </c>
      <c r="AU144" s="135" t="s">
        <v>86</v>
      </c>
      <c r="AY144" s="126" t="s">
        <v>152</v>
      </c>
      <c r="BK144" s="136">
        <f>BK145</f>
        <v>0</v>
      </c>
    </row>
    <row r="145" spans="1:65" s="2" customFormat="1" ht="24.15" customHeight="1">
      <c r="A145" s="29"/>
      <c r="B145" s="137"/>
      <c r="C145" s="138" t="s">
        <v>9</v>
      </c>
      <c r="D145" s="138" t="s">
        <v>153</v>
      </c>
      <c r="E145" s="139" t="s">
        <v>250</v>
      </c>
      <c r="F145" s="140" t="s">
        <v>251</v>
      </c>
      <c r="G145" s="141" t="s">
        <v>234</v>
      </c>
      <c r="H145" s="142">
        <v>2.7530000000000001</v>
      </c>
      <c r="I145" s="143"/>
      <c r="J145" s="143"/>
      <c r="K145" s="144">
        <f>ROUND(P145*H145,2)</f>
        <v>0</v>
      </c>
      <c r="L145" s="140" t="s">
        <v>173</v>
      </c>
      <c r="M145" s="30"/>
      <c r="N145" s="145" t="s">
        <v>1</v>
      </c>
      <c r="O145" s="146" t="s">
        <v>41</v>
      </c>
      <c r="P145" s="147">
        <f>I145+J145</f>
        <v>0</v>
      </c>
      <c r="Q145" s="147">
        <f>ROUND(I145*H145,2)</f>
        <v>0</v>
      </c>
      <c r="R145" s="147">
        <f>ROUND(J145*H145,2)</f>
        <v>0</v>
      </c>
      <c r="S145" s="55"/>
      <c r="T145" s="148">
        <f>S145*H145</f>
        <v>0</v>
      </c>
      <c r="U145" s="148">
        <v>0</v>
      </c>
      <c r="V145" s="148">
        <f>U145*H145</f>
        <v>0</v>
      </c>
      <c r="W145" s="148">
        <v>0</v>
      </c>
      <c r="X145" s="149">
        <f>W145*H145</f>
        <v>0</v>
      </c>
      <c r="Y145" s="29"/>
      <c r="Z145" s="29"/>
      <c r="AA145" s="29"/>
      <c r="AB145" s="29"/>
      <c r="AC145" s="29"/>
      <c r="AD145" s="29"/>
      <c r="AE145" s="29"/>
      <c r="AR145" s="150" t="s">
        <v>151</v>
      </c>
      <c r="AT145" s="150" t="s">
        <v>153</v>
      </c>
      <c r="AU145" s="150" t="s">
        <v>88</v>
      </c>
      <c r="AY145" s="14" t="s">
        <v>152</v>
      </c>
      <c r="BE145" s="151">
        <f>IF(O145="základní",K145,0)</f>
        <v>0</v>
      </c>
      <c r="BF145" s="151">
        <f>IF(O145="snížená",K145,0)</f>
        <v>0</v>
      </c>
      <c r="BG145" s="151">
        <f>IF(O145="zákl. přenesená",K145,0)</f>
        <v>0</v>
      </c>
      <c r="BH145" s="151">
        <f>IF(O145="sníž. přenesená",K145,0)</f>
        <v>0</v>
      </c>
      <c r="BI145" s="151">
        <f>IF(O145="nulová",K145,0)</f>
        <v>0</v>
      </c>
      <c r="BJ145" s="14" t="s">
        <v>86</v>
      </c>
      <c r="BK145" s="151">
        <f>ROUND(P145*H145,2)</f>
        <v>0</v>
      </c>
      <c r="BL145" s="14" t="s">
        <v>151</v>
      </c>
      <c r="BM145" s="150" t="s">
        <v>252</v>
      </c>
    </row>
    <row r="146" spans="1:65" s="12" customFormat="1" ht="25.95" customHeight="1">
      <c r="B146" s="125"/>
      <c r="D146" s="126" t="s">
        <v>77</v>
      </c>
      <c r="E146" s="127" t="s">
        <v>253</v>
      </c>
      <c r="F146" s="127" t="s">
        <v>254</v>
      </c>
      <c r="I146" s="128"/>
      <c r="J146" s="128"/>
      <c r="K146" s="129">
        <f>BK146</f>
        <v>0</v>
      </c>
      <c r="M146" s="125"/>
      <c r="N146" s="130"/>
      <c r="O146" s="131"/>
      <c r="P146" s="131"/>
      <c r="Q146" s="132">
        <f>Q147+Q160+Q168</f>
        <v>0</v>
      </c>
      <c r="R146" s="132">
        <f>R147+R160+R168</f>
        <v>0</v>
      </c>
      <c r="S146" s="131"/>
      <c r="T146" s="133">
        <f>T147+T160+T168</f>
        <v>0</v>
      </c>
      <c r="U146" s="131"/>
      <c r="V146" s="133">
        <f>V147+V160+V168</f>
        <v>0.68470943000000006</v>
      </c>
      <c r="W146" s="131"/>
      <c r="X146" s="134">
        <f>X147+X160+X168</f>
        <v>0.18864567000000002</v>
      </c>
      <c r="AR146" s="126" t="s">
        <v>88</v>
      </c>
      <c r="AT146" s="135" t="s">
        <v>77</v>
      </c>
      <c r="AU146" s="135" t="s">
        <v>78</v>
      </c>
      <c r="AY146" s="126" t="s">
        <v>152</v>
      </c>
      <c r="BK146" s="136">
        <f>BK147+BK160+BK168</f>
        <v>0</v>
      </c>
    </row>
    <row r="147" spans="1:65" s="12" customFormat="1" ht="22.8" customHeight="1">
      <c r="B147" s="125"/>
      <c r="D147" s="126" t="s">
        <v>77</v>
      </c>
      <c r="E147" s="152" t="s">
        <v>255</v>
      </c>
      <c r="F147" s="152" t="s">
        <v>256</v>
      </c>
      <c r="I147" s="128"/>
      <c r="J147" s="128"/>
      <c r="K147" s="153">
        <f>BK147</f>
        <v>0</v>
      </c>
      <c r="M147" s="125"/>
      <c r="N147" s="130"/>
      <c r="O147" s="131"/>
      <c r="P147" s="131"/>
      <c r="Q147" s="132">
        <f>SUM(Q148:Q159)</f>
        <v>0</v>
      </c>
      <c r="R147" s="132">
        <f>SUM(R148:R159)</f>
        <v>0</v>
      </c>
      <c r="S147" s="131"/>
      <c r="T147" s="133">
        <f>SUM(T148:T159)</f>
        <v>0</v>
      </c>
      <c r="U147" s="131"/>
      <c r="V147" s="133">
        <f>SUM(V148:V159)</f>
        <v>0.14011000000000001</v>
      </c>
      <c r="W147" s="131"/>
      <c r="X147" s="134">
        <f>SUM(X148:X159)</f>
        <v>9.6000000000000002E-2</v>
      </c>
      <c r="AR147" s="126" t="s">
        <v>88</v>
      </c>
      <c r="AT147" s="135" t="s">
        <v>77</v>
      </c>
      <c r="AU147" s="135" t="s">
        <v>86</v>
      </c>
      <c r="AY147" s="126" t="s">
        <v>152</v>
      </c>
      <c r="BK147" s="136">
        <f>SUM(BK148:BK159)</f>
        <v>0</v>
      </c>
    </row>
    <row r="148" spans="1:65" s="2" customFormat="1" ht="24.15" customHeight="1">
      <c r="A148" s="29"/>
      <c r="B148" s="137"/>
      <c r="C148" s="138" t="s">
        <v>257</v>
      </c>
      <c r="D148" s="138" t="s">
        <v>153</v>
      </c>
      <c r="E148" s="139" t="s">
        <v>258</v>
      </c>
      <c r="F148" s="140" t="s">
        <v>259</v>
      </c>
      <c r="G148" s="141" t="s">
        <v>172</v>
      </c>
      <c r="H148" s="142">
        <v>3</v>
      </c>
      <c r="I148" s="143"/>
      <c r="J148" s="143"/>
      <c r="K148" s="144">
        <f t="shared" ref="K148:K159" si="1">ROUND(P148*H148,2)</f>
        <v>0</v>
      </c>
      <c r="L148" s="140" t="s">
        <v>173</v>
      </c>
      <c r="M148" s="30"/>
      <c r="N148" s="145" t="s">
        <v>1</v>
      </c>
      <c r="O148" s="146" t="s">
        <v>41</v>
      </c>
      <c r="P148" s="147">
        <f t="shared" ref="P148:P159" si="2">I148+J148</f>
        <v>0</v>
      </c>
      <c r="Q148" s="147">
        <f t="shared" ref="Q148:Q159" si="3">ROUND(I148*H148,2)</f>
        <v>0</v>
      </c>
      <c r="R148" s="147">
        <f t="shared" ref="R148:R159" si="4">ROUND(J148*H148,2)</f>
        <v>0</v>
      </c>
      <c r="S148" s="55"/>
      <c r="T148" s="148">
        <f t="shared" ref="T148:T159" si="5">S148*H148</f>
        <v>0</v>
      </c>
      <c r="U148" s="148">
        <v>0</v>
      </c>
      <c r="V148" s="148">
        <f t="shared" ref="V148:V159" si="6">U148*H148</f>
        <v>0</v>
      </c>
      <c r="W148" s="148">
        <v>0</v>
      </c>
      <c r="X148" s="149">
        <f t="shared" ref="X148:X159" si="7">W148*H148</f>
        <v>0</v>
      </c>
      <c r="Y148" s="29"/>
      <c r="Z148" s="29"/>
      <c r="AA148" s="29"/>
      <c r="AB148" s="29"/>
      <c r="AC148" s="29"/>
      <c r="AD148" s="29"/>
      <c r="AE148" s="29"/>
      <c r="AR148" s="150" t="s">
        <v>257</v>
      </c>
      <c r="AT148" s="150" t="s">
        <v>153</v>
      </c>
      <c r="AU148" s="150" t="s">
        <v>88</v>
      </c>
      <c r="AY148" s="14" t="s">
        <v>152</v>
      </c>
      <c r="BE148" s="151">
        <f t="shared" ref="BE148:BE159" si="8">IF(O148="základní",K148,0)</f>
        <v>0</v>
      </c>
      <c r="BF148" s="151">
        <f t="shared" ref="BF148:BF159" si="9">IF(O148="snížená",K148,0)</f>
        <v>0</v>
      </c>
      <c r="BG148" s="151">
        <f t="shared" ref="BG148:BG159" si="10">IF(O148="zákl. přenesená",K148,0)</f>
        <v>0</v>
      </c>
      <c r="BH148" s="151">
        <f t="shared" ref="BH148:BH159" si="11">IF(O148="sníž. přenesená",K148,0)</f>
        <v>0</v>
      </c>
      <c r="BI148" s="151">
        <f t="shared" ref="BI148:BI159" si="12">IF(O148="nulová",K148,0)</f>
        <v>0</v>
      </c>
      <c r="BJ148" s="14" t="s">
        <v>86</v>
      </c>
      <c r="BK148" s="151">
        <f t="shared" ref="BK148:BK159" si="13">ROUND(P148*H148,2)</f>
        <v>0</v>
      </c>
      <c r="BL148" s="14" t="s">
        <v>257</v>
      </c>
      <c r="BM148" s="150" t="s">
        <v>260</v>
      </c>
    </row>
    <row r="149" spans="1:65" s="2" customFormat="1" ht="24.15" customHeight="1">
      <c r="A149" s="29"/>
      <c r="B149" s="137"/>
      <c r="C149" s="160" t="s">
        <v>261</v>
      </c>
      <c r="D149" s="160" t="s">
        <v>262</v>
      </c>
      <c r="E149" s="161" t="s">
        <v>263</v>
      </c>
      <c r="F149" s="162" t="s">
        <v>264</v>
      </c>
      <c r="G149" s="163" t="s">
        <v>172</v>
      </c>
      <c r="H149" s="164">
        <v>3</v>
      </c>
      <c r="I149" s="165"/>
      <c r="J149" s="166"/>
      <c r="K149" s="167">
        <f t="shared" si="1"/>
        <v>0</v>
      </c>
      <c r="L149" s="162" t="s">
        <v>173</v>
      </c>
      <c r="M149" s="168"/>
      <c r="N149" s="169" t="s">
        <v>1</v>
      </c>
      <c r="O149" s="146" t="s">
        <v>41</v>
      </c>
      <c r="P149" s="147">
        <f t="shared" si="2"/>
        <v>0</v>
      </c>
      <c r="Q149" s="147">
        <f t="shared" si="3"/>
        <v>0</v>
      </c>
      <c r="R149" s="147">
        <f t="shared" si="4"/>
        <v>0</v>
      </c>
      <c r="S149" s="55"/>
      <c r="T149" s="148">
        <f t="shared" si="5"/>
        <v>0</v>
      </c>
      <c r="U149" s="148">
        <v>1.95E-2</v>
      </c>
      <c r="V149" s="148">
        <f t="shared" si="6"/>
        <v>5.8499999999999996E-2</v>
      </c>
      <c r="W149" s="148">
        <v>0</v>
      </c>
      <c r="X149" s="149">
        <f t="shared" si="7"/>
        <v>0</v>
      </c>
      <c r="Y149" s="29"/>
      <c r="Z149" s="29"/>
      <c r="AA149" s="29"/>
      <c r="AB149" s="29"/>
      <c r="AC149" s="29"/>
      <c r="AD149" s="29"/>
      <c r="AE149" s="29"/>
      <c r="AR149" s="150" t="s">
        <v>265</v>
      </c>
      <c r="AT149" s="150" t="s">
        <v>262</v>
      </c>
      <c r="AU149" s="150" t="s">
        <v>88</v>
      </c>
      <c r="AY149" s="14" t="s">
        <v>152</v>
      </c>
      <c r="BE149" s="151">
        <f t="shared" si="8"/>
        <v>0</v>
      </c>
      <c r="BF149" s="151">
        <f t="shared" si="9"/>
        <v>0</v>
      </c>
      <c r="BG149" s="151">
        <f t="shared" si="10"/>
        <v>0</v>
      </c>
      <c r="BH149" s="151">
        <f t="shared" si="11"/>
        <v>0</v>
      </c>
      <c r="BI149" s="151">
        <f t="shared" si="12"/>
        <v>0</v>
      </c>
      <c r="BJ149" s="14" t="s">
        <v>86</v>
      </c>
      <c r="BK149" s="151">
        <f t="shared" si="13"/>
        <v>0</v>
      </c>
      <c r="BL149" s="14" t="s">
        <v>257</v>
      </c>
      <c r="BM149" s="150" t="s">
        <v>266</v>
      </c>
    </row>
    <row r="150" spans="1:65" s="2" customFormat="1" ht="24.15" customHeight="1">
      <c r="A150" s="29"/>
      <c r="B150" s="137"/>
      <c r="C150" s="138" t="s">
        <v>267</v>
      </c>
      <c r="D150" s="138" t="s">
        <v>153</v>
      </c>
      <c r="E150" s="139" t="s">
        <v>268</v>
      </c>
      <c r="F150" s="140" t="s">
        <v>269</v>
      </c>
      <c r="G150" s="141" t="s">
        <v>172</v>
      </c>
      <c r="H150" s="142">
        <v>1</v>
      </c>
      <c r="I150" s="143"/>
      <c r="J150" s="143"/>
      <c r="K150" s="144">
        <f t="shared" si="1"/>
        <v>0</v>
      </c>
      <c r="L150" s="140" t="s">
        <v>173</v>
      </c>
      <c r="M150" s="30"/>
      <c r="N150" s="145" t="s">
        <v>1</v>
      </c>
      <c r="O150" s="146" t="s">
        <v>41</v>
      </c>
      <c r="P150" s="147">
        <f t="shared" si="2"/>
        <v>0</v>
      </c>
      <c r="Q150" s="147">
        <f t="shared" si="3"/>
        <v>0</v>
      </c>
      <c r="R150" s="147">
        <f t="shared" si="4"/>
        <v>0</v>
      </c>
      <c r="S150" s="55"/>
      <c r="T150" s="148">
        <f t="shared" si="5"/>
        <v>0</v>
      </c>
      <c r="U150" s="148">
        <v>9.2000000000000003E-4</v>
      </c>
      <c r="V150" s="148">
        <f t="shared" si="6"/>
        <v>9.2000000000000003E-4</v>
      </c>
      <c r="W150" s="148">
        <v>0</v>
      </c>
      <c r="X150" s="149">
        <f t="shared" si="7"/>
        <v>0</v>
      </c>
      <c r="Y150" s="29"/>
      <c r="Z150" s="29"/>
      <c r="AA150" s="29"/>
      <c r="AB150" s="29"/>
      <c r="AC150" s="29"/>
      <c r="AD150" s="29"/>
      <c r="AE150" s="29"/>
      <c r="AR150" s="150" t="s">
        <v>257</v>
      </c>
      <c r="AT150" s="150" t="s">
        <v>153</v>
      </c>
      <c r="AU150" s="150" t="s">
        <v>88</v>
      </c>
      <c r="AY150" s="14" t="s">
        <v>152</v>
      </c>
      <c r="BE150" s="151">
        <f t="shared" si="8"/>
        <v>0</v>
      </c>
      <c r="BF150" s="151">
        <f t="shared" si="9"/>
        <v>0</v>
      </c>
      <c r="BG150" s="151">
        <f t="shared" si="10"/>
        <v>0</v>
      </c>
      <c r="BH150" s="151">
        <f t="shared" si="11"/>
        <v>0</v>
      </c>
      <c r="BI150" s="151">
        <f t="shared" si="12"/>
        <v>0</v>
      </c>
      <c r="BJ150" s="14" t="s">
        <v>86</v>
      </c>
      <c r="BK150" s="151">
        <f t="shared" si="13"/>
        <v>0</v>
      </c>
      <c r="BL150" s="14" t="s">
        <v>257</v>
      </c>
      <c r="BM150" s="150" t="s">
        <v>270</v>
      </c>
    </row>
    <row r="151" spans="1:65" s="2" customFormat="1" ht="21.75" customHeight="1">
      <c r="A151" s="29"/>
      <c r="B151" s="137"/>
      <c r="C151" s="160" t="s">
        <v>271</v>
      </c>
      <c r="D151" s="160" t="s">
        <v>262</v>
      </c>
      <c r="E151" s="161" t="s">
        <v>272</v>
      </c>
      <c r="F151" s="162" t="s">
        <v>273</v>
      </c>
      <c r="G151" s="163" t="s">
        <v>172</v>
      </c>
      <c r="H151" s="164">
        <v>1</v>
      </c>
      <c r="I151" s="165"/>
      <c r="J151" s="166"/>
      <c r="K151" s="167">
        <f t="shared" si="1"/>
        <v>0</v>
      </c>
      <c r="L151" s="162" t="s">
        <v>1</v>
      </c>
      <c r="M151" s="168"/>
      <c r="N151" s="169" t="s">
        <v>1</v>
      </c>
      <c r="O151" s="146" t="s">
        <v>41</v>
      </c>
      <c r="P151" s="147">
        <f t="shared" si="2"/>
        <v>0</v>
      </c>
      <c r="Q151" s="147">
        <f t="shared" si="3"/>
        <v>0</v>
      </c>
      <c r="R151" s="147">
        <f t="shared" si="4"/>
        <v>0</v>
      </c>
      <c r="S151" s="55"/>
      <c r="T151" s="148">
        <f t="shared" si="5"/>
        <v>0</v>
      </c>
      <c r="U151" s="148">
        <v>2.4230000000000002E-2</v>
      </c>
      <c r="V151" s="148">
        <f t="shared" si="6"/>
        <v>2.4230000000000002E-2</v>
      </c>
      <c r="W151" s="148">
        <v>0</v>
      </c>
      <c r="X151" s="149">
        <f t="shared" si="7"/>
        <v>0</v>
      </c>
      <c r="Y151" s="29"/>
      <c r="Z151" s="29"/>
      <c r="AA151" s="29"/>
      <c r="AB151" s="29"/>
      <c r="AC151" s="29"/>
      <c r="AD151" s="29"/>
      <c r="AE151" s="29"/>
      <c r="AR151" s="150" t="s">
        <v>265</v>
      </c>
      <c r="AT151" s="150" t="s">
        <v>262</v>
      </c>
      <c r="AU151" s="150" t="s">
        <v>88</v>
      </c>
      <c r="AY151" s="14" t="s">
        <v>152</v>
      </c>
      <c r="BE151" s="151">
        <f t="shared" si="8"/>
        <v>0</v>
      </c>
      <c r="BF151" s="151">
        <f t="shared" si="9"/>
        <v>0</v>
      </c>
      <c r="BG151" s="151">
        <f t="shared" si="10"/>
        <v>0</v>
      </c>
      <c r="BH151" s="151">
        <f t="shared" si="11"/>
        <v>0</v>
      </c>
      <c r="BI151" s="151">
        <f t="shared" si="12"/>
        <v>0</v>
      </c>
      <c r="BJ151" s="14" t="s">
        <v>86</v>
      </c>
      <c r="BK151" s="151">
        <f t="shared" si="13"/>
        <v>0</v>
      </c>
      <c r="BL151" s="14" t="s">
        <v>257</v>
      </c>
      <c r="BM151" s="150" t="s">
        <v>274</v>
      </c>
    </row>
    <row r="152" spans="1:65" s="2" customFormat="1" ht="24.15" customHeight="1">
      <c r="A152" s="29"/>
      <c r="B152" s="137"/>
      <c r="C152" s="138" t="s">
        <v>92</v>
      </c>
      <c r="D152" s="138" t="s">
        <v>153</v>
      </c>
      <c r="E152" s="139" t="s">
        <v>275</v>
      </c>
      <c r="F152" s="140" t="s">
        <v>276</v>
      </c>
      <c r="G152" s="141" t="s">
        <v>172</v>
      </c>
      <c r="H152" s="142">
        <v>3</v>
      </c>
      <c r="I152" s="143"/>
      <c r="J152" s="143"/>
      <c r="K152" s="144">
        <f t="shared" si="1"/>
        <v>0</v>
      </c>
      <c r="L152" s="140" t="s">
        <v>173</v>
      </c>
      <c r="M152" s="30"/>
      <c r="N152" s="145" t="s">
        <v>1</v>
      </c>
      <c r="O152" s="146" t="s">
        <v>41</v>
      </c>
      <c r="P152" s="147">
        <f t="shared" si="2"/>
        <v>0</v>
      </c>
      <c r="Q152" s="147">
        <f t="shared" si="3"/>
        <v>0</v>
      </c>
      <c r="R152" s="147">
        <f t="shared" si="4"/>
        <v>0</v>
      </c>
      <c r="S152" s="55"/>
      <c r="T152" s="148">
        <f t="shared" si="5"/>
        <v>0</v>
      </c>
      <c r="U152" s="148">
        <v>0</v>
      </c>
      <c r="V152" s="148">
        <f t="shared" si="6"/>
        <v>0</v>
      </c>
      <c r="W152" s="148">
        <v>0</v>
      </c>
      <c r="X152" s="149">
        <f t="shared" si="7"/>
        <v>0</v>
      </c>
      <c r="Y152" s="29"/>
      <c r="Z152" s="29"/>
      <c r="AA152" s="29"/>
      <c r="AB152" s="29"/>
      <c r="AC152" s="29"/>
      <c r="AD152" s="29"/>
      <c r="AE152" s="29"/>
      <c r="AR152" s="150" t="s">
        <v>257</v>
      </c>
      <c r="AT152" s="150" t="s">
        <v>153</v>
      </c>
      <c r="AU152" s="150" t="s">
        <v>88</v>
      </c>
      <c r="AY152" s="14" t="s">
        <v>152</v>
      </c>
      <c r="BE152" s="151">
        <f t="shared" si="8"/>
        <v>0</v>
      </c>
      <c r="BF152" s="151">
        <f t="shared" si="9"/>
        <v>0</v>
      </c>
      <c r="BG152" s="151">
        <f t="shared" si="10"/>
        <v>0</v>
      </c>
      <c r="BH152" s="151">
        <f t="shared" si="11"/>
        <v>0</v>
      </c>
      <c r="BI152" s="151">
        <f t="shared" si="12"/>
        <v>0</v>
      </c>
      <c r="BJ152" s="14" t="s">
        <v>86</v>
      </c>
      <c r="BK152" s="151">
        <f t="shared" si="13"/>
        <v>0</v>
      </c>
      <c r="BL152" s="14" t="s">
        <v>257</v>
      </c>
      <c r="BM152" s="150" t="s">
        <v>277</v>
      </c>
    </row>
    <row r="153" spans="1:65" s="2" customFormat="1" ht="24.15" customHeight="1">
      <c r="A153" s="29"/>
      <c r="B153" s="137"/>
      <c r="C153" s="160" t="s">
        <v>8</v>
      </c>
      <c r="D153" s="160" t="s">
        <v>262</v>
      </c>
      <c r="E153" s="161" t="s">
        <v>278</v>
      </c>
      <c r="F153" s="162" t="s">
        <v>279</v>
      </c>
      <c r="G153" s="163" t="s">
        <v>172</v>
      </c>
      <c r="H153" s="164">
        <v>3</v>
      </c>
      <c r="I153" s="165"/>
      <c r="J153" s="166"/>
      <c r="K153" s="167">
        <f t="shared" si="1"/>
        <v>0</v>
      </c>
      <c r="L153" s="162" t="s">
        <v>173</v>
      </c>
      <c r="M153" s="168"/>
      <c r="N153" s="169" t="s">
        <v>1</v>
      </c>
      <c r="O153" s="146" t="s">
        <v>41</v>
      </c>
      <c r="P153" s="147">
        <f t="shared" si="2"/>
        <v>0</v>
      </c>
      <c r="Q153" s="147">
        <f t="shared" si="3"/>
        <v>0</v>
      </c>
      <c r="R153" s="147">
        <f t="shared" si="4"/>
        <v>0</v>
      </c>
      <c r="S153" s="55"/>
      <c r="T153" s="148">
        <f t="shared" si="5"/>
        <v>0</v>
      </c>
      <c r="U153" s="148">
        <v>1.4999999999999999E-4</v>
      </c>
      <c r="V153" s="148">
        <f t="shared" si="6"/>
        <v>4.4999999999999999E-4</v>
      </c>
      <c r="W153" s="148">
        <v>0</v>
      </c>
      <c r="X153" s="149">
        <f t="shared" si="7"/>
        <v>0</v>
      </c>
      <c r="Y153" s="29"/>
      <c r="Z153" s="29"/>
      <c r="AA153" s="29"/>
      <c r="AB153" s="29"/>
      <c r="AC153" s="29"/>
      <c r="AD153" s="29"/>
      <c r="AE153" s="29"/>
      <c r="AR153" s="150" t="s">
        <v>265</v>
      </c>
      <c r="AT153" s="150" t="s">
        <v>262</v>
      </c>
      <c r="AU153" s="150" t="s">
        <v>88</v>
      </c>
      <c r="AY153" s="14" t="s">
        <v>152</v>
      </c>
      <c r="BE153" s="151">
        <f t="shared" si="8"/>
        <v>0</v>
      </c>
      <c r="BF153" s="151">
        <f t="shared" si="9"/>
        <v>0</v>
      </c>
      <c r="BG153" s="151">
        <f t="shared" si="10"/>
        <v>0</v>
      </c>
      <c r="BH153" s="151">
        <f t="shared" si="11"/>
        <v>0</v>
      </c>
      <c r="BI153" s="151">
        <f t="shared" si="12"/>
        <v>0</v>
      </c>
      <c r="BJ153" s="14" t="s">
        <v>86</v>
      </c>
      <c r="BK153" s="151">
        <f t="shared" si="13"/>
        <v>0</v>
      </c>
      <c r="BL153" s="14" t="s">
        <v>257</v>
      </c>
      <c r="BM153" s="150" t="s">
        <v>280</v>
      </c>
    </row>
    <row r="154" spans="1:65" s="2" customFormat="1" ht="22.8">
      <c r="A154" s="29"/>
      <c r="B154" s="137"/>
      <c r="C154" s="138" t="s">
        <v>281</v>
      </c>
      <c r="D154" s="138" t="s">
        <v>153</v>
      </c>
      <c r="E154" s="139" t="s">
        <v>282</v>
      </c>
      <c r="F154" s="140" t="s">
        <v>283</v>
      </c>
      <c r="G154" s="141" t="s">
        <v>172</v>
      </c>
      <c r="H154" s="142">
        <v>3</v>
      </c>
      <c r="I154" s="143"/>
      <c r="J154" s="143"/>
      <c r="K154" s="144">
        <f t="shared" si="1"/>
        <v>0</v>
      </c>
      <c r="L154" s="140" t="s">
        <v>173</v>
      </c>
      <c r="M154" s="30"/>
      <c r="N154" s="145" t="s">
        <v>1</v>
      </c>
      <c r="O154" s="146" t="s">
        <v>41</v>
      </c>
      <c r="P154" s="147">
        <f t="shared" si="2"/>
        <v>0</v>
      </c>
      <c r="Q154" s="147">
        <f t="shared" si="3"/>
        <v>0</v>
      </c>
      <c r="R154" s="147">
        <f t="shared" si="4"/>
        <v>0</v>
      </c>
      <c r="S154" s="55"/>
      <c r="T154" s="148">
        <f t="shared" si="5"/>
        <v>0</v>
      </c>
      <c r="U154" s="148">
        <v>0</v>
      </c>
      <c r="V154" s="148">
        <f t="shared" si="6"/>
        <v>0</v>
      </c>
      <c r="W154" s="148">
        <v>0</v>
      </c>
      <c r="X154" s="149">
        <f t="shared" si="7"/>
        <v>0</v>
      </c>
      <c r="Y154" s="29"/>
      <c r="Z154" s="29"/>
      <c r="AA154" s="29"/>
      <c r="AB154" s="29"/>
      <c r="AC154" s="29"/>
      <c r="AD154" s="29"/>
      <c r="AE154" s="29"/>
      <c r="AR154" s="150" t="s">
        <v>257</v>
      </c>
      <c r="AT154" s="150" t="s">
        <v>153</v>
      </c>
      <c r="AU154" s="150" t="s">
        <v>88</v>
      </c>
      <c r="AY154" s="14" t="s">
        <v>152</v>
      </c>
      <c r="BE154" s="151">
        <f t="shared" si="8"/>
        <v>0</v>
      </c>
      <c r="BF154" s="151">
        <f t="shared" si="9"/>
        <v>0</v>
      </c>
      <c r="BG154" s="151">
        <f t="shared" si="10"/>
        <v>0</v>
      </c>
      <c r="BH154" s="151">
        <f t="shared" si="11"/>
        <v>0</v>
      </c>
      <c r="BI154" s="151">
        <f t="shared" si="12"/>
        <v>0</v>
      </c>
      <c r="BJ154" s="14" t="s">
        <v>86</v>
      </c>
      <c r="BK154" s="151">
        <f t="shared" si="13"/>
        <v>0</v>
      </c>
      <c r="BL154" s="14" t="s">
        <v>257</v>
      </c>
      <c r="BM154" s="150" t="s">
        <v>284</v>
      </c>
    </row>
    <row r="155" spans="1:65" s="2" customFormat="1" ht="24.15" customHeight="1">
      <c r="A155" s="29"/>
      <c r="B155" s="137"/>
      <c r="C155" s="160" t="s">
        <v>285</v>
      </c>
      <c r="D155" s="160" t="s">
        <v>262</v>
      </c>
      <c r="E155" s="161" t="s">
        <v>286</v>
      </c>
      <c r="F155" s="162" t="s">
        <v>287</v>
      </c>
      <c r="G155" s="163" t="s">
        <v>172</v>
      </c>
      <c r="H155" s="164">
        <v>3</v>
      </c>
      <c r="I155" s="165"/>
      <c r="J155" s="166"/>
      <c r="K155" s="167">
        <f t="shared" si="1"/>
        <v>0</v>
      </c>
      <c r="L155" s="162" t="s">
        <v>173</v>
      </c>
      <c r="M155" s="168"/>
      <c r="N155" s="169" t="s">
        <v>1</v>
      </c>
      <c r="O155" s="146" t="s">
        <v>41</v>
      </c>
      <c r="P155" s="147">
        <f t="shared" si="2"/>
        <v>0</v>
      </c>
      <c r="Q155" s="147">
        <f t="shared" si="3"/>
        <v>0</v>
      </c>
      <c r="R155" s="147">
        <f t="shared" si="4"/>
        <v>0</v>
      </c>
      <c r="S155" s="55"/>
      <c r="T155" s="148">
        <f t="shared" si="5"/>
        <v>0</v>
      </c>
      <c r="U155" s="148">
        <v>2.2000000000000001E-3</v>
      </c>
      <c r="V155" s="148">
        <f t="shared" si="6"/>
        <v>6.6E-3</v>
      </c>
      <c r="W155" s="148">
        <v>0</v>
      </c>
      <c r="X155" s="149">
        <f t="shared" si="7"/>
        <v>0</v>
      </c>
      <c r="Y155" s="29"/>
      <c r="Z155" s="29"/>
      <c r="AA155" s="29"/>
      <c r="AB155" s="29"/>
      <c r="AC155" s="29"/>
      <c r="AD155" s="29"/>
      <c r="AE155" s="29"/>
      <c r="AR155" s="150" t="s">
        <v>265</v>
      </c>
      <c r="AT155" s="150" t="s">
        <v>262</v>
      </c>
      <c r="AU155" s="150" t="s">
        <v>88</v>
      </c>
      <c r="AY155" s="14" t="s">
        <v>152</v>
      </c>
      <c r="BE155" s="151">
        <f t="shared" si="8"/>
        <v>0</v>
      </c>
      <c r="BF155" s="151">
        <f t="shared" si="9"/>
        <v>0</v>
      </c>
      <c r="BG155" s="151">
        <f t="shared" si="10"/>
        <v>0</v>
      </c>
      <c r="BH155" s="151">
        <f t="shared" si="11"/>
        <v>0</v>
      </c>
      <c r="BI155" s="151">
        <f t="shared" si="12"/>
        <v>0</v>
      </c>
      <c r="BJ155" s="14" t="s">
        <v>86</v>
      </c>
      <c r="BK155" s="151">
        <f t="shared" si="13"/>
        <v>0</v>
      </c>
      <c r="BL155" s="14" t="s">
        <v>257</v>
      </c>
      <c r="BM155" s="150" t="s">
        <v>288</v>
      </c>
    </row>
    <row r="156" spans="1:65" s="2" customFormat="1" ht="24.15" customHeight="1">
      <c r="A156" s="29"/>
      <c r="B156" s="137"/>
      <c r="C156" s="138" t="s">
        <v>289</v>
      </c>
      <c r="D156" s="138" t="s">
        <v>153</v>
      </c>
      <c r="E156" s="139" t="s">
        <v>290</v>
      </c>
      <c r="F156" s="140" t="s">
        <v>291</v>
      </c>
      <c r="G156" s="141" t="s">
        <v>172</v>
      </c>
      <c r="H156" s="142">
        <v>3</v>
      </c>
      <c r="I156" s="143"/>
      <c r="J156" s="143"/>
      <c r="K156" s="144">
        <f t="shared" si="1"/>
        <v>0</v>
      </c>
      <c r="L156" s="140" t="s">
        <v>173</v>
      </c>
      <c r="M156" s="30"/>
      <c r="N156" s="145" t="s">
        <v>1</v>
      </c>
      <c r="O156" s="146" t="s">
        <v>41</v>
      </c>
      <c r="P156" s="147">
        <f t="shared" si="2"/>
        <v>0</v>
      </c>
      <c r="Q156" s="147">
        <f t="shared" si="3"/>
        <v>0</v>
      </c>
      <c r="R156" s="147">
        <f t="shared" si="4"/>
        <v>0</v>
      </c>
      <c r="S156" s="55"/>
      <c r="T156" s="148">
        <f t="shared" si="5"/>
        <v>0</v>
      </c>
      <c r="U156" s="148">
        <v>4.6999999999999999E-4</v>
      </c>
      <c r="V156" s="148">
        <f t="shared" si="6"/>
        <v>1.41E-3</v>
      </c>
      <c r="W156" s="148">
        <v>0</v>
      </c>
      <c r="X156" s="149">
        <f t="shared" si="7"/>
        <v>0</v>
      </c>
      <c r="Y156" s="29"/>
      <c r="Z156" s="29"/>
      <c r="AA156" s="29"/>
      <c r="AB156" s="29"/>
      <c r="AC156" s="29"/>
      <c r="AD156" s="29"/>
      <c r="AE156" s="29"/>
      <c r="AR156" s="150" t="s">
        <v>257</v>
      </c>
      <c r="AT156" s="150" t="s">
        <v>153</v>
      </c>
      <c r="AU156" s="150" t="s">
        <v>88</v>
      </c>
      <c r="AY156" s="14" t="s">
        <v>152</v>
      </c>
      <c r="BE156" s="151">
        <f t="shared" si="8"/>
        <v>0</v>
      </c>
      <c r="BF156" s="151">
        <f t="shared" si="9"/>
        <v>0</v>
      </c>
      <c r="BG156" s="151">
        <f t="shared" si="10"/>
        <v>0</v>
      </c>
      <c r="BH156" s="151">
        <f t="shared" si="11"/>
        <v>0</v>
      </c>
      <c r="BI156" s="151">
        <f t="shared" si="12"/>
        <v>0</v>
      </c>
      <c r="BJ156" s="14" t="s">
        <v>86</v>
      </c>
      <c r="BK156" s="151">
        <f t="shared" si="13"/>
        <v>0</v>
      </c>
      <c r="BL156" s="14" t="s">
        <v>257</v>
      </c>
      <c r="BM156" s="150" t="s">
        <v>292</v>
      </c>
    </row>
    <row r="157" spans="1:65" s="2" customFormat="1" ht="37.799999999999997" customHeight="1">
      <c r="A157" s="29"/>
      <c r="B157" s="137"/>
      <c r="C157" s="160" t="s">
        <v>293</v>
      </c>
      <c r="D157" s="160" t="s">
        <v>262</v>
      </c>
      <c r="E157" s="161" t="s">
        <v>294</v>
      </c>
      <c r="F157" s="162" t="s">
        <v>295</v>
      </c>
      <c r="G157" s="163" t="s">
        <v>172</v>
      </c>
      <c r="H157" s="164">
        <v>3</v>
      </c>
      <c r="I157" s="165"/>
      <c r="J157" s="166"/>
      <c r="K157" s="167">
        <f t="shared" si="1"/>
        <v>0</v>
      </c>
      <c r="L157" s="162" t="s">
        <v>173</v>
      </c>
      <c r="M157" s="168"/>
      <c r="N157" s="169" t="s">
        <v>1</v>
      </c>
      <c r="O157" s="146" t="s">
        <v>41</v>
      </c>
      <c r="P157" s="147">
        <f t="shared" si="2"/>
        <v>0</v>
      </c>
      <c r="Q157" s="147">
        <f t="shared" si="3"/>
        <v>0</v>
      </c>
      <c r="R157" s="147">
        <f t="shared" si="4"/>
        <v>0</v>
      </c>
      <c r="S157" s="55"/>
      <c r="T157" s="148">
        <f t="shared" si="5"/>
        <v>0</v>
      </c>
      <c r="U157" s="148">
        <v>1.6E-2</v>
      </c>
      <c r="V157" s="148">
        <f t="shared" si="6"/>
        <v>4.8000000000000001E-2</v>
      </c>
      <c r="W157" s="148">
        <v>0</v>
      </c>
      <c r="X157" s="149">
        <f t="shared" si="7"/>
        <v>0</v>
      </c>
      <c r="Y157" s="29"/>
      <c r="Z157" s="29"/>
      <c r="AA157" s="29"/>
      <c r="AB157" s="29"/>
      <c r="AC157" s="29"/>
      <c r="AD157" s="29"/>
      <c r="AE157" s="29"/>
      <c r="AR157" s="150" t="s">
        <v>265</v>
      </c>
      <c r="AT157" s="150" t="s">
        <v>262</v>
      </c>
      <c r="AU157" s="150" t="s">
        <v>88</v>
      </c>
      <c r="AY157" s="14" t="s">
        <v>152</v>
      </c>
      <c r="BE157" s="151">
        <f t="shared" si="8"/>
        <v>0</v>
      </c>
      <c r="BF157" s="151">
        <f t="shared" si="9"/>
        <v>0</v>
      </c>
      <c r="BG157" s="151">
        <f t="shared" si="10"/>
        <v>0</v>
      </c>
      <c r="BH157" s="151">
        <f t="shared" si="11"/>
        <v>0</v>
      </c>
      <c r="BI157" s="151">
        <f t="shared" si="12"/>
        <v>0</v>
      </c>
      <c r="BJ157" s="14" t="s">
        <v>86</v>
      </c>
      <c r="BK157" s="151">
        <f t="shared" si="13"/>
        <v>0</v>
      </c>
      <c r="BL157" s="14" t="s">
        <v>257</v>
      </c>
      <c r="BM157" s="150" t="s">
        <v>296</v>
      </c>
    </row>
    <row r="158" spans="1:65" s="2" customFormat="1" ht="24.15" customHeight="1">
      <c r="A158" s="29"/>
      <c r="B158" s="137"/>
      <c r="C158" s="138" t="s">
        <v>297</v>
      </c>
      <c r="D158" s="138" t="s">
        <v>153</v>
      </c>
      <c r="E158" s="139" t="s">
        <v>298</v>
      </c>
      <c r="F158" s="140" t="s">
        <v>299</v>
      </c>
      <c r="G158" s="141" t="s">
        <v>172</v>
      </c>
      <c r="H158" s="142">
        <v>4</v>
      </c>
      <c r="I158" s="143"/>
      <c r="J158" s="143"/>
      <c r="K158" s="144">
        <f t="shared" si="1"/>
        <v>0</v>
      </c>
      <c r="L158" s="140" t="s">
        <v>173</v>
      </c>
      <c r="M158" s="30"/>
      <c r="N158" s="145" t="s">
        <v>1</v>
      </c>
      <c r="O158" s="146" t="s">
        <v>41</v>
      </c>
      <c r="P158" s="147">
        <f t="shared" si="2"/>
        <v>0</v>
      </c>
      <c r="Q158" s="147">
        <f t="shared" si="3"/>
        <v>0</v>
      </c>
      <c r="R158" s="147">
        <f t="shared" si="4"/>
        <v>0</v>
      </c>
      <c r="S158" s="55"/>
      <c r="T158" s="148">
        <f t="shared" si="5"/>
        <v>0</v>
      </c>
      <c r="U158" s="148">
        <v>0</v>
      </c>
      <c r="V158" s="148">
        <f t="shared" si="6"/>
        <v>0</v>
      </c>
      <c r="W158" s="148">
        <v>2.4E-2</v>
      </c>
      <c r="X158" s="149">
        <f t="shared" si="7"/>
        <v>9.6000000000000002E-2</v>
      </c>
      <c r="Y158" s="29"/>
      <c r="Z158" s="29"/>
      <c r="AA158" s="29"/>
      <c r="AB158" s="29"/>
      <c r="AC158" s="29"/>
      <c r="AD158" s="29"/>
      <c r="AE158" s="29"/>
      <c r="AR158" s="150" t="s">
        <v>257</v>
      </c>
      <c r="AT158" s="150" t="s">
        <v>153</v>
      </c>
      <c r="AU158" s="150" t="s">
        <v>88</v>
      </c>
      <c r="AY158" s="14" t="s">
        <v>152</v>
      </c>
      <c r="BE158" s="151">
        <f t="shared" si="8"/>
        <v>0</v>
      </c>
      <c r="BF158" s="151">
        <f t="shared" si="9"/>
        <v>0</v>
      </c>
      <c r="BG158" s="151">
        <f t="shared" si="10"/>
        <v>0</v>
      </c>
      <c r="BH158" s="151">
        <f t="shared" si="11"/>
        <v>0</v>
      </c>
      <c r="BI158" s="151">
        <f t="shared" si="12"/>
        <v>0</v>
      </c>
      <c r="BJ158" s="14" t="s">
        <v>86</v>
      </c>
      <c r="BK158" s="151">
        <f t="shared" si="13"/>
        <v>0</v>
      </c>
      <c r="BL158" s="14" t="s">
        <v>257</v>
      </c>
      <c r="BM158" s="150" t="s">
        <v>300</v>
      </c>
    </row>
    <row r="159" spans="1:65" s="2" customFormat="1" ht="24.15" customHeight="1">
      <c r="A159" s="29"/>
      <c r="B159" s="137"/>
      <c r="C159" s="138" t="s">
        <v>301</v>
      </c>
      <c r="D159" s="138" t="s">
        <v>153</v>
      </c>
      <c r="E159" s="139" t="s">
        <v>302</v>
      </c>
      <c r="F159" s="140" t="s">
        <v>303</v>
      </c>
      <c r="G159" s="141" t="s">
        <v>304</v>
      </c>
      <c r="H159" s="170"/>
      <c r="I159" s="143"/>
      <c r="J159" s="143"/>
      <c r="K159" s="144">
        <f t="shared" si="1"/>
        <v>0</v>
      </c>
      <c r="L159" s="140" t="s">
        <v>173</v>
      </c>
      <c r="M159" s="30"/>
      <c r="N159" s="145" t="s">
        <v>1</v>
      </c>
      <c r="O159" s="146" t="s">
        <v>41</v>
      </c>
      <c r="P159" s="147">
        <f t="shared" si="2"/>
        <v>0</v>
      </c>
      <c r="Q159" s="147">
        <f t="shared" si="3"/>
        <v>0</v>
      </c>
      <c r="R159" s="147">
        <f t="shared" si="4"/>
        <v>0</v>
      </c>
      <c r="S159" s="55"/>
      <c r="T159" s="148">
        <f t="shared" si="5"/>
        <v>0</v>
      </c>
      <c r="U159" s="148">
        <v>0</v>
      </c>
      <c r="V159" s="148">
        <f t="shared" si="6"/>
        <v>0</v>
      </c>
      <c r="W159" s="148">
        <v>0</v>
      </c>
      <c r="X159" s="149">
        <f t="shared" si="7"/>
        <v>0</v>
      </c>
      <c r="Y159" s="29"/>
      <c r="Z159" s="29"/>
      <c r="AA159" s="29"/>
      <c r="AB159" s="29"/>
      <c r="AC159" s="29"/>
      <c r="AD159" s="29"/>
      <c r="AE159" s="29"/>
      <c r="AR159" s="150" t="s">
        <v>257</v>
      </c>
      <c r="AT159" s="150" t="s">
        <v>153</v>
      </c>
      <c r="AU159" s="150" t="s">
        <v>88</v>
      </c>
      <c r="AY159" s="14" t="s">
        <v>152</v>
      </c>
      <c r="BE159" s="151">
        <f t="shared" si="8"/>
        <v>0</v>
      </c>
      <c r="BF159" s="151">
        <f t="shared" si="9"/>
        <v>0</v>
      </c>
      <c r="BG159" s="151">
        <f t="shared" si="10"/>
        <v>0</v>
      </c>
      <c r="BH159" s="151">
        <f t="shared" si="11"/>
        <v>0</v>
      </c>
      <c r="BI159" s="151">
        <f t="shared" si="12"/>
        <v>0</v>
      </c>
      <c r="BJ159" s="14" t="s">
        <v>86</v>
      </c>
      <c r="BK159" s="151">
        <f t="shared" si="13"/>
        <v>0</v>
      </c>
      <c r="BL159" s="14" t="s">
        <v>257</v>
      </c>
      <c r="BM159" s="150" t="s">
        <v>305</v>
      </c>
    </row>
    <row r="160" spans="1:65" s="12" customFormat="1" ht="22.8" customHeight="1">
      <c r="B160" s="125"/>
      <c r="D160" s="126" t="s">
        <v>77</v>
      </c>
      <c r="E160" s="152" t="s">
        <v>306</v>
      </c>
      <c r="F160" s="152" t="s">
        <v>307</v>
      </c>
      <c r="I160" s="128"/>
      <c r="J160" s="128"/>
      <c r="K160" s="153">
        <f>BK160</f>
        <v>0</v>
      </c>
      <c r="M160" s="125"/>
      <c r="N160" s="130"/>
      <c r="O160" s="131"/>
      <c r="P160" s="131"/>
      <c r="Q160" s="132">
        <f>SUM(Q161:Q167)</f>
        <v>0</v>
      </c>
      <c r="R160" s="132">
        <f>SUM(R161:R167)</f>
        <v>0</v>
      </c>
      <c r="S160" s="131"/>
      <c r="T160" s="133">
        <f>SUM(T161:T167)</f>
        <v>0</v>
      </c>
      <c r="U160" s="131"/>
      <c r="V160" s="133">
        <f>SUM(V161:V167)</f>
        <v>9.5600699999999983E-2</v>
      </c>
      <c r="W160" s="131"/>
      <c r="X160" s="134">
        <f>SUM(X161:X167)</f>
        <v>0</v>
      </c>
      <c r="AR160" s="126" t="s">
        <v>88</v>
      </c>
      <c r="AT160" s="135" t="s">
        <v>77</v>
      </c>
      <c r="AU160" s="135" t="s">
        <v>86</v>
      </c>
      <c r="AY160" s="126" t="s">
        <v>152</v>
      </c>
      <c r="BK160" s="136">
        <f>SUM(BK161:BK167)</f>
        <v>0</v>
      </c>
    </row>
    <row r="161" spans="1:65" s="2" customFormat="1" ht="24.15" customHeight="1">
      <c r="A161" s="29"/>
      <c r="B161" s="137"/>
      <c r="C161" s="138" t="s">
        <v>308</v>
      </c>
      <c r="D161" s="138" t="s">
        <v>153</v>
      </c>
      <c r="E161" s="139" t="s">
        <v>309</v>
      </c>
      <c r="F161" s="140" t="s">
        <v>310</v>
      </c>
      <c r="G161" s="141" t="s">
        <v>196</v>
      </c>
      <c r="H161" s="142">
        <v>4.8179999999999996</v>
      </c>
      <c r="I161" s="143"/>
      <c r="J161" s="143"/>
      <c r="K161" s="144">
        <f t="shared" ref="K161:K167" si="14">ROUND(P161*H161,2)</f>
        <v>0</v>
      </c>
      <c r="L161" s="140" t="s">
        <v>173</v>
      </c>
      <c r="M161" s="30"/>
      <c r="N161" s="145" t="s">
        <v>1</v>
      </c>
      <c r="O161" s="146" t="s">
        <v>41</v>
      </c>
      <c r="P161" s="147">
        <f t="shared" ref="P161:P167" si="15">I161+J161</f>
        <v>0</v>
      </c>
      <c r="Q161" s="147">
        <f t="shared" ref="Q161:Q167" si="16">ROUND(I161*H161,2)</f>
        <v>0</v>
      </c>
      <c r="R161" s="147">
        <f t="shared" ref="R161:R167" si="17">ROUND(J161*H161,2)</f>
        <v>0</v>
      </c>
      <c r="S161" s="55"/>
      <c r="T161" s="148">
        <f t="shared" ref="T161:T167" si="18">S161*H161</f>
        <v>0</v>
      </c>
      <c r="U161" s="148">
        <v>2.9999999999999997E-4</v>
      </c>
      <c r="V161" s="148">
        <f t="shared" ref="V161:V167" si="19">U161*H161</f>
        <v>1.4453999999999997E-3</v>
      </c>
      <c r="W161" s="148">
        <v>0</v>
      </c>
      <c r="X161" s="149">
        <f t="shared" ref="X161:X167" si="20">W161*H161</f>
        <v>0</v>
      </c>
      <c r="Y161" s="29"/>
      <c r="Z161" s="29"/>
      <c r="AA161" s="29"/>
      <c r="AB161" s="29"/>
      <c r="AC161" s="29"/>
      <c r="AD161" s="29"/>
      <c r="AE161" s="29"/>
      <c r="AR161" s="150" t="s">
        <v>257</v>
      </c>
      <c r="AT161" s="150" t="s">
        <v>153</v>
      </c>
      <c r="AU161" s="150" t="s">
        <v>88</v>
      </c>
      <c r="AY161" s="14" t="s">
        <v>152</v>
      </c>
      <c r="BE161" s="151">
        <f t="shared" ref="BE161:BE167" si="21">IF(O161="základní",K161,0)</f>
        <v>0</v>
      </c>
      <c r="BF161" s="151">
        <f t="shared" ref="BF161:BF167" si="22">IF(O161="snížená",K161,0)</f>
        <v>0</v>
      </c>
      <c r="BG161" s="151">
        <f t="shared" ref="BG161:BG167" si="23">IF(O161="zákl. přenesená",K161,0)</f>
        <v>0</v>
      </c>
      <c r="BH161" s="151">
        <f t="shared" ref="BH161:BH167" si="24">IF(O161="sníž. přenesená",K161,0)</f>
        <v>0</v>
      </c>
      <c r="BI161" s="151">
        <f t="shared" ref="BI161:BI167" si="25">IF(O161="nulová",K161,0)</f>
        <v>0</v>
      </c>
      <c r="BJ161" s="14" t="s">
        <v>86</v>
      </c>
      <c r="BK161" s="151">
        <f t="shared" ref="BK161:BK167" si="26">ROUND(P161*H161,2)</f>
        <v>0</v>
      </c>
      <c r="BL161" s="14" t="s">
        <v>257</v>
      </c>
      <c r="BM161" s="150" t="s">
        <v>311</v>
      </c>
    </row>
    <row r="162" spans="1:65" s="2" customFormat="1" ht="33" customHeight="1">
      <c r="A162" s="29"/>
      <c r="B162" s="137"/>
      <c r="C162" s="138" t="s">
        <v>312</v>
      </c>
      <c r="D162" s="138" t="s">
        <v>153</v>
      </c>
      <c r="E162" s="139" t="s">
        <v>313</v>
      </c>
      <c r="F162" s="140" t="s">
        <v>314</v>
      </c>
      <c r="G162" s="141" t="s">
        <v>196</v>
      </c>
      <c r="H162" s="142">
        <v>4.8179999999999996</v>
      </c>
      <c r="I162" s="143"/>
      <c r="J162" s="143"/>
      <c r="K162" s="144">
        <f t="shared" si="14"/>
        <v>0</v>
      </c>
      <c r="L162" s="140" t="s">
        <v>173</v>
      </c>
      <c r="M162" s="30"/>
      <c r="N162" s="145" t="s">
        <v>1</v>
      </c>
      <c r="O162" s="146" t="s">
        <v>41</v>
      </c>
      <c r="P162" s="147">
        <f t="shared" si="15"/>
        <v>0</v>
      </c>
      <c r="Q162" s="147">
        <f t="shared" si="16"/>
        <v>0</v>
      </c>
      <c r="R162" s="147">
        <f t="shared" si="17"/>
        <v>0</v>
      </c>
      <c r="S162" s="55"/>
      <c r="T162" s="148">
        <f t="shared" si="18"/>
        <v>0</v>
      </c>
      <c r="U162" s="148">
        <v>5.1999999999999998E-3</v>
      </c>
      <c r="V162" s="148">
        <f t="shared" si="19"/>
        <v>2.5053599999999995E-2</v>
      </c>
      <c r="W162" s="148">
        <v>0</v>
      </c>
      <c r="X162" s="149">
        <f t="shared" si="20"/>
        <v>0</v>
      </c>
      <c r="Y162" s="29"/>
      <c r="Z162" s="29"/>
      <c r="AA162" s="29"/>
      <c r="AB162" s="29"/>
      <c r="AC162" s="29"/>
      <c r="AD162" s="29"/>
      <c r="AE162" s="29"/>
      <c r="AR162" s="150" t="s">
        <v>257</v>
      </c>
      <c r="AT162" s="150" t="s">
        <v>153</v>
      </c>
      <c r="AU162" s="150" t="s">
        <v>88</v>
      </c>
      <c r="AY162" s="14" t="s">
        <v>152</v>
      </c>
      <c r="BE162" s="151">
        <f t="shared" si="21"/>
        <v>0</v>
      </c>
      <c r="BF162" s="151">
        <f t="shared" si="22"/>
        <v>0</v>
      </c>
      <c r="BG162" s="151">
        <f t="shared" si="23"/>
        <v>0</v>
      </c>
      <c r="BH162" s="151">
        <f t="shared" si="24"/>
        <v>0</v>
      </c>
      <c r="BI162" s="151">
        <f t="shared" si="25"/>
        <v>0</v>
      </c>
      <c r="BJ162" s="14" t="s">
        <v>86</v>
      </c>
      <c r="BK162" s="151">
        <f t="shared" si="26"/>
        <v>0</v>
      </c>
      <c r="BL162" s="14" t="s">
        <v>257</v>
      </c>
      <c r="BM162" s="150" t="s">
        <v>315</v>
      </c>
    </row>
    <row r="163" spans="1:65" s="2" customFormat="1" ht="24.15" customHeight="1">
      <c r="A163" s="29"/>
      <c r="B163" s="137"/>
      <c r="C163" s="160" t="s">
        <v>95</v>
      </c>
      <c r="D163" s="160" t="s">
        <v>262</v>
      </c>
      <c r="E163" s="161" t="s">
        <v>316</v>
      </c>
      <c r="F163" s="162" t="s">
        <v>317</v>
      </c>
      <c r="G163" s="163" t="s">
        <v>196</v>
      </c>
      <c r="H163" s="164">
        <v>5.3</v>
      </c>
      <c r="I163" s="165"/>
      <c r="J163" s="166"/>
      <c r="K163" s="167">
        <f t="shared" si="14"/>
        <v>0</v>
      </c>
      <c r="L163" s="162" t="s">
        <v>173</v>
      </c>
      <c r="M163" s="168"/>
      <c r="N163" s="169" t="s">
        <v>1</v>
      </c>
      <c r="O163" s="146" t="s">
        <v>41</v>
      </c>
      <c r="P163" s="147">
        <f t="shared" si="15"/>
        <v>0</v>
      </c>
      <c r="Q163" s="147">
        <f t="shared" si="16"/>
        <v>0</v>
      </c>
      <c r="R163" s="147">
        <f t="shared" si="17"/>
        <v>0</v>
      </c>
      <c r="S163" s="55"/>
      <c r="T163" s="148">
        <f t="shared" si="18"/>
        <v>0</v>
      </c>
      <c r="U163" s="148">
        <v>1.26E-2</v>
      </c>
      <c r="V163" s="148">
        <f t="shared" si="19"/>
        <v>6.6779999999999992E-2</v>
      </c>
      <c r="W163" s="148">
        <v>0</v>
      </c>
      <c r="X163" s="149">
        <f t="shared" si="20"/>
        <v>0</v>
      </c>
      <c r="Y163" s="29"/>
      <c r="Z163" s="29"/>
      <c r="AA163" s="29"/>
      <c r="AB163" s="29"/>
      <c r="AC163" s="29"/>
      <c r="AD163" s="29"/>
      <c r="AE163" s="29"/>
      <c r="AR163" s="150" t="s">
        <v>265</v>
      </c>
      <c r="AT163" s="150" t="s">
        <v>262</v>
      </c>
      <c r="AU163" s="150" t="s">
        <v>88</v>
      </c>
      <c r="AY163" s="14" t="s">
        <v>152</v>
      </c>
      <c r="BE163" s="151">
        <f t="shared" si="21"/>
        <v>0</v>
      </c>
      <c r="BF163" s="151">
        <f t="shared" si="22"/>
        <v>0</v>
      </c>
      <c r="BG163" s="151">
        <f t="shared" si="23"/>
        <v>0</v>
      </c>
      <c r="BH163" s="151">
        <f t="shared" si="24"/>
        <v>0</v>
      </c>
      <c r="BI163" s="151">
        <f t="shared" si="25"/>
        <v>0</v>
      </c>
      <c r="BJ163" s="14" t="s">
        <v>86</v>
      </c>
      <c r="BK163" s="151">
        <f t="shared" si="26"/>
        <v>0</v>
      </c>
      <c r="BL163" s="14" t="s">
        <v>257</v>
      </c>
      <c r="BM163" s="150" t="s">
        <v>318</v>
      </c>
    </row>
    <row r="164" spans="1:65" s="2" customFormat="1" ht="24.15" customHeight="1">
      <c r="A164" s="29"/>
      <c r="B164" s="137"/>
      <c r="C164" s="138" t="s">
        <v>319</v>
      </c>
      <c r="D164" s="138" t="s">
        <v>153</v>
      </c>
      <c r="E164" s="139" t="s">
        <v>320</v>
      </c>
      <c r="F164" s="140" t="s">
        <v>321</v>
      </c>
      <c r="G164" s="141" t="s">
        <v>196</v>
      </c>
      <c r="H164" s="142">
        <v>4.8179999999999996</v>
      </c>
      <c r="I164" s="143"/>
      <c r="J164" s="143"/>
      <c r="K164" s="144">
        <f t="shared" si="14"/>
        <v>0</v>
      </c>
      <c r="L164" s="140" t="s">
        <v>173</v>
      </c>
      <c r="M164" s="30"/>
      <c r="N164" s="145" t="s">
        <v>1</v>
      </c>
      <c r="O164" s="146" t="s">
        <v>41</v>
      </c>
      <c r="P164" s="147">
        <f t="shared" si="15"/>
        <v>0</v>
      </c>
      <c r="Q164" s="147">
        <f t="shared" si="16"/>
        <v>0</v>
      </c>
      <c r="R164" s="147">
        <f t="shared" si="17"/>
        <v>0</v>
      </c>
      <c r="S164" s="55"/>
      <c r="T164" s="148">
        <f t="shared" si="18"/>
        <v>0</v>
      </c>
      <c r="U164" s="148">
        <v>0</v>
      </c>
      <c r="V164" s="148">
        <f t="shared" si="19"/>
        <v>0</v>
      </c>
      <c r="W164" s="148">
        <v>0</v>
      </c>
      <c r="X164" s="149">
        <f t="shared" si="20"/>
        <v>0</v>
      </c>
      <c r="Y164" s="29"/>
      <c r="Z164" s="29"/>
      <c r="AA164" s="29"/>
      <c r="AB164" s="29"/>
      <c r="AC164" s="29"/>
      <c r="AD164" s="29"/>
      <c r="AE164" s="29"/>
      <c r="AR164" s="150" t="s">
        <v>257</v>
      </c>
      <c r="AT164" s="150" t="s">
        <v>153</v>
      </c>
      <c r="AU164" s="150" t="s">
        <v>88</v>
      </c>
      <c r="AY164" s="14" t="s">
        <v>152</v>
      </c>
      <c r="BE164" s="151">
        <f t="shared" si="21"/>
        <v>0</v>
      </c>
      <c r="BF164" s="151">
        <f t="shared" si="22"/>
        <v>0</v>
      </c>
      <c r="BG164" s="151">
        <f t="shared" si="23"/>
        <v>0</v>
      </c>
      <c r="BH164" s="151">
        <f t="shared" si="24"/>
        <v>0</v>
      </c>
      <c r="BI164" s="151">
        <f t="shared" si="25"/>
        <v>0</v>
      </c>
      <c r="BJ164" s="14" t="s">
        <v>86</v>
      </c>
      <c r="BK164" s="151">
        <f t="shared" si="26"/>
        <v>0</v>
      </c>
      <c r="BL164" s="14" t="s">
        <v>257</v>
      </c>
      <c r="BM164" s="150" t="s">
        <v>322</v>
      </c>
    </row>
    <row r="165" spans="1:65" s="2" customFormat="1" ht="22.8">
      <c r="A165" s="29"/>
      <c r="B165" s="137"/>
      <c r="C165" s="138" t="s">
        <v>265</v>
      </c>
      <c r="D165" s="138" t="s">
        <v>153</v>
      </c>
      <c r="E165" s="139" t="s">
        <v>323</v>
      </c>
      <c r="F165" s="140" t="s">
        <v>324</v>
      </c>
      <c r="G165" s="141" t="s">
        <v>325</v>
      </c>
      <c r="H165" s="142">
        <v>4.38</v>
      </c>
      <c r="I165" s="143"/>
      <c r="J165" s="143"/>
      <c r="K165" s="144">
        <f t="shared" si="14"/>
        <v>0</v>
      </c>
      <c r="L165" s="140" t="s">
        <v>173</v>
      </c>
      <c r="M165" s="30"/>
      <c r="N165" s="145" t="s">
        <v>1</v>
      </c>
      <c r="O165" s="146" t="s">
        <v>41</v>
      </c>
      <c r="P165" s="147">
        <f t="shared" si="15"/>
        <v>0</v>
      </c>
      <c r="Q165" s="147">
        <f t="shared" si="16"/>
        <v>0</v>
      </c>
      <c r="R165" s="147">
        <f t="shared" si="17"/>
        <v>0</v>
      </c>
      <c r="S165" s="55"/>
      <c r="T165" s="148">
        <f t="shared" si="18"/>
        <v>0</v>
      </c>
      <c r="U165" s="148">
        <v>5.0000000000000001E-4</v>
      </c>
      <c r="V165" s="148">
        <f t="shared" si="19"/>
        <v>2.1900000000000001E-3</v>
      </c>
      <c r="W165" s="148">
        <v>0</v>
      </c>
      <c r="X165" s="149">
        <f t="shared" si="20"/>
        <v>0</v>
      </c>
      <c r="Y165" s="29"/>
      <c r="Z165" s="29"/>
      <c r="AA165" s="29"/>
      <c r="AB165" s="29"/>
      <c r="AC165" s="29"/>
      <c r="AD165" s="29"/>
      <c r="AE165" s="29"/>
      <c r="AR165" s="150" t="s">
        <v>257</v>
      </c>
      <c r="AT165" s="150" t="s">
        <v>153</v>
      </c>
      <c r="AU165" s="150" t="s">
        <v>88</v>
      </c>
      <c r="AY165" s="14" t="s">
        <v>152</v>
      </c>
      <c r="BE165" s="151">
        <f t="shared" si="21"/>
        <v>0</v>
      </c>
      <c r="BF165" s="151">
        <f t="shared" si="22"/>
        <v>0</v>
      </c>
      <c r="BG165" s="151">
        <f t="shared" si="23"/>
        <v>0</v>
      </c>
      <c r="BH165" s="151">
        <f t="shared" si="24"/>
        <v>0</v>
      </c>
      <c r="BI165" s="151">
        <f t="shared" si="25"/>
        <v>0</v>
      </c>
      <c r="BJ165" s="14" t="s">
        <v>86</v>
      </c>
      <c r="BK165" s="151">
        <f t="shared" si="26"/>
        <v>0</v>
      </c>
      <c r="BL165" s="14" t="s">
        <v>257</v>
      </c>
      <c r="BM165" s="150" t="s">
        <v>326</v>
      </c>
    </row>
    <row r="166" spans="1:65" s="2" customFormat="1" ht="24.15" customHeight="1">
      <c r="A166" s="29"/>
      <c r="B166" s="137"/>
      <c r="C166" s="138" t="s">
        <v>327</v>
      </c>
      <c r="D166" s="138" t="s">
        <v>153</v>
      </c>
      <c r="E166" s="139" t="s">
        <v>328</v>
      </c>
      <c r="F166" s="140" t="s">
        <v>329</v>
      </c>
      <c r="G166" s="141" t="s">
        <v>325</v>
      </c>
      <c r="H166" s="142">
        <v>4.3899999999999997</v>
      </c>
      <c r="I166" s="143"/>
      <c r="J166" s="143"/>
      <c r="K166" s="144">
        <f t="shared" si="14"/>
        <v>0</v>
      </c>
      <c r="L166" s="140" t="s">
        <v>173</v>
      </c>
      <c r="M166" s="30"/>
      <c r="N166" s="145" t="s">
        <v>1</v>
      </c>
      <c r="O166" s="146" t="s">
        <v>41</v>
      </c>
      <c r="P166" s="147">
        <f t="shared" si="15"/>
        <v>0</v>
      </c>
      <c r="Q166" s="147">
        <f t="shared" si="16"/>
        <v>0</v>
      </c>
      <c r="R166" s="147">
        <f t="shared" si="17"/>
        <v>0</v>
      </c>
      <c r="S166" s="55"/>
      <c r="T166" s="148">
        <f t="shared" si="18"/>
        <v>0</v>
      </c>
      <c r="U166" s="148">
        <v>3.0000000000000001E-5</v>
      </c>
      <c r="V166" s="148">
        <f t="shared" si="19"/>
        <v>1.317E-4</v>
      </c>
      <c r="W166" s="148">
        <v>0</v>
      </c>
      <c r="X166" s="149">
        <f t="shared" si="20"/>
        <v>0</v>
      </c>
      <c r="Y166" s="29"/>
      <c r="Z166" s="29"/>
      <c r="AA166" s="29"/>
      <c r="AB166" s="29"/>
      <c r="AC166" s="29"/>
      <c r="AD166" s="29"/>
      <c r="AE166" s="29"/>
      <c r="AR166" s="150" t="s">
        <v>257</v>
      </c>
      <c r="AT166" s="150" t="s">
        <v>153</v>
      </c>
      <c r="AU166" s="150" t="s">
        <v>88</v>
      </c>
      <c r="AY166" s="14" t="s">
        <v>152</v>
      </c>
      <c r="BE166" s="151">
        <f t="shared" si="21"/>
        <v>0</v>
      </c>
      <c r="BF166" s="151">
        <f t="shared" si="22"/>
        <v>0</v>
      </c>
      <c r="BG166" s="151">
        <f t="shared" si="23"/>
        <v>0</v>
      </c>
      <c r="BH166" s="151">
        <f t="shared" si="24"/>
        <v>0</v>
      </c>
      <c r="BI166" s="151">
        <f t="shared" si="25"/>
        <v>0</v>
      </c>
      <c r="BJ166" s="14" t="s">
        <v>86</v>
      </c>
      <c r="BK166" s="151">
        <f t="shared" si="26"/>
        <v>0</v>
      </c>
      <c r="BL166" s="14" t="s">
        <v>257</v>
      </c>
      <c r="BM166" s="150" t="s">
        <v>330</v>
      </c>
    </row>
    <row r="167" spans="1:65" s="2" customFormat="1" ht="24.15" customHeight="1">
      <c r="A167" s="29"/>
      <c r="B167" s="137"/>
      <c r="C167" s="138" t="s">
        <v>331</v>
      </c>
      <c r="D167" s="138" t="s">
        <v>153</v>
      </c>
      <c r="E167" s="139" t="s">
        <v>332</v>
      </c>
      <c r="F167" s="140" t="s">
        <v>333</v>
      </c>
      <c r="G167" s="141" t="s">
        <v>304</v>
      </c>
      <c r="H167" s="170"/>
      <c r="I167" s="143"/>
      <c r="J167" s="143"/>
      <c r="K167" s="144">
        <f t="shared" si="14"/>
        <v>0</v>
      </c>
      <c r="L167" s="140" t="s">
        <v>173</v>
      </c>
      <c r="M167" s="30"/>
      <c r="N167" s="145" t="s">
        <v>1</v>
      </c>
      <c r="O167" s="146" t="s">
        <v>41</v>
      </c>
      <c r="P167" s="147">
        <f t="shared" si="15"/>
        <v>0</v>
      </c>
      <c r="Q167" s="147">
        <f t="shared" si="16"/>
        <v>0</v>
      </c>
      <c r="R167" s="147">
        <f t="shared" si="17"/>
        <v>0</v>
      </c>
      <c r="S167" s="55"/>
      <c r="T167" s="148">
        <f t="shared" si="18"/>
        <v>0</v>
      </c>
      <c r="U167" s="148">
        <v>0</v>
      </c>
      <c r="V167" s="148">
        <f t="shared" si="19"/>
        <v>0</v>
      </c>
      <c r="W167" s="148">
        <v>0</v>
      </c>
      <c r="X167" s="149">
        <f t="shared" si="20"/>
        <v>0</v>
      </c>
      <c r="Y167" s="29"/>
      <c r="Z167" s="29"/>
      <c r="AA167" s="29"/>
      <c r="AB167" s="29"/>
      <c r="AC167" s="29"/>
      <c r="AD167" s="29"/>
      <c r="AE167" s="29"/>
      <c r="AR167" s="150" t="s">
        <v>257</v>
      </c>
      <c r="AT167" s="150" t="s">
        <v>153</v>
      </c>
      <c r="AU167" s="150" t="s">
        <v>88</v>
      </c>
      <c r="AY167" s="14" t="s">
        <v>152</v>
      </c>
      <c r="BE167" s="151">
        <f t="shared" si="21"/>
        <v>0</v>
      </c>
      <c r="BF167" s="151">
        <f t="shared" si="22"/>
        <v>0</v>
      </c>
      <c r="BG167" s="151">
        <f t="shared" si="23"/>
        <v>0</v>
      </c>
      <c r="BH167" s="151">
        <f t="shared" si="24"/>
        <v>0</v>
      </c>
      <c r="BI167" s="151">
        <f t="shared" si="25"/>
        <v>0</v>
      </c>
      <c r="BJ167" s="14" t="s">
        <v>86</v>
      </c>
      <c r="BK167" s="151">
        <f t="shared" si="26"/>
        <v>0</v>
      </c>
      <c r="BL167" s="14" t="s">
        <v>257</v>
      </c>
      <c r="BM167" s="150" t="s">
        <v>334</v>
      </c>
    </row>
    <row r="168" spans="1:65" s="12" customFormat="1" ht="22.8" customHeight="1">
      <c r="B168" s="125"/>
      <c r="D168" s="126" t="s">
        <v>77</v>
      </c>
      <c r="E168" s="152" t="s">
        <v>335</v>
      </c>
      <c r="F168" s="152" t="s">
        <v>336</v>
      </c>
      <c r="I168" s="128"/>
      <c r="J168" s="128"/>
      <c r="K168" s="153">
        <f>BK168</f>
        <v>0</v>
      </c>
      <c r="M168" s="125"/>
      <c r="N168" s="130"/>
      <c r="O168" s="131"/>
      <c r="P168" s="131"/>
      <c r="Q168" s="132">
        <f>SUM(Q169:Q173)</f>
        <v>0</v>
      </c>
      <c r="R168" s="132">
        <f>SUM(R169:R173)</f>
        <v>0</v>
      </c>
      <c r="S168" s="131"/>
      <c r="T168" s="133">
        <f>SUM(T169:T173)</f>
        <v>0</v>
      </c>
      <c r="U168" s="131"/>
      <c r="V168" s="133">
        <f>SUM(V169:V173)</f>
        <v>0.44899873000000007</v>
      </c>
      <c r="W168" s="131"/>
      <c r="X168" s="134">
        <f>SUM(X169:X173)</f>
        <v>9.2645670000000013E-2</v>
      </c>
      <c r="AR168" s="126" t="s">
        <v>88</v>
      </c>
      <c r="AT168" s="135" t="s">
        <v>77</v>
      </c>
      <c r="AU168" s="135" t="s">
        <v>86</v>
      </c>
      <c r="AY168" s="126" t="s">
        <v>152</v>
      </c>
      <c r="BK168" s="136">
        <f>SUM(BK169:BK173)</f>
        <v>0</v>
      </c>
    </row>
    <row r="169" spans="1:65" s="2" customFormat="1" ht="22.8">
      <c r="A169" s="29"/>
      <c r="B169" s="137"/>
      <c r="C169" s="138" t="s">
        <v>337</v>
      </c>
      <c r="D169" s="138" t="s">
        <v>153</v>
      </c>
      <c r="E169" s="139" t="s">
        <v>338</v>
      </c>
      <c r="F169" s="140" t="s">
        <v>339</v>
      </c>
      <c r="G169" s="141" t="s">
        <v>196</v>
      </c>
      <c r="H169" s="142">
        <v>298.85700000000003</v>
      </c>
      <c r="I169" s="143"/>
      <c r="J169" s="143"/>
      <c r="K169" s="144">
        <f>ROUND(P169*H169,2)</f>
        <v>0</v>
      </c>
      <c r="L169" s="140" t="s">
        <v>173</v>
      </c>
      <c r="M169" s="30"/>
      <c r="N169" s="145" t="s">
        <v>1</v>
      </c>
      <c r="O169" s="146" t="s">
        <v>41</v>
      </c>
      <c r="P169" s="147">
        <f>I169+J169</f>
        <v>0</v>
      </c>
      <c r="Q169" s="147">
        <f>ROUND(I169*H169,2)</f>
        <v>0</v>
      </c>
      <c r="R169" s="147">
        <f>ROUND(J169*H169,2)</f>
        <v>0</v>
      </c>
      <c r="S169" s="55"/>
      <c r="T169" s="148">
        <f>S169*H169</f>
        <v>0</v>
      </c>
      <c r="U169" s="148">
        <v>1E-3</v>
      </c>
      <c r="V169" s="148">
        <f>U169*H169</f>
        <v>0.29885700000000004</v>
      </c>
      <c r="W169" s="148">
        <v>3.1E-4</v>
      </c>
      <c r="X169" s="149">
        <f>W169*H169</f>
        <v>9.2645670000000013E-2</v>
      </c>
      <c r="Y169" s="29"/>
      <c r="Z169" s="29"/>
      <c r="AA169" s="29"/>
      <c r="AB169" s="29"/>
      <c r="AC169" s="29"/>
      <c r="AD169" s="29"/>
      <c r="AE169" s="29"/>
      <c r="AR169" s="150" t="s">
        <v>257</v>
      </c>
      <c r="AT169" s="150" t="s">
        <v>153</v>
      </c>
      <c r="AU169" s="150" t="s">
        <v>88</v>
      </c>
      <c r="AY169" s="14" t="s">
        <v>152</v>
      </c>
      <c r="BE169" s="151">
        <f>IF(O169="základní",K169,0)</f>
        <v>0</v>
      </c>
      <c r="BF169" s="151">
        <f>IF(O169="snížená",K169,0)</f>
        <v>0</v>
      </c>
      <c r="BG169" s="151">
        <f>IF(O169="zákl. přenesená",K169,0)</f>
        <v>0</v>
      </c>
      <c r="BH169" s="151">
        <f>IF(O169="sníž. přenesená",K169,0)</f>
        <v>0</v>
      </c>
      <c r="BI169" s="151">
        <f>IF(O169="nulová",K169,0)</f>
        <v>0</v>
      </c>
      <c r="BJ169" s="14" t="s">
        <v>86</v>
      </c>
      <c r="BK169" s="151">
        <f>ROUND(P169*H169,2)</f>
        <v>0</v>
      </c>
      <c r="BL169" s="14" t="s">
        <v>257</v>
      </c>
      <c r="BM169" s="150" t="s">
        <v>340</v>
      </c>
    </row>
    <row r="170" spans="1:65" s="2" customFormat="1" ht="24.15" customHeight="1">
      <c r="A170" s="29"/>
      <c r="B170" s="137"/>
      <c r="C170" s="138" t="s">
        <v>341</v>
      </c>
      <c r="D170" s="138" t="s">
        <v>153</v>
      </c>
      <c r="E170" s="139" t="s">
        <v>342</v>
      </c>
      <c r="F170" s="140" t="s">
        <v>343</v>
      </c>
      <c r="G170" s="141" t="s">
        <v>196</v>
      </c>
      <c r="H170" s="142">
        <v>70.510000000000005</v>
      </c>
      <c r="I170" s="143"/>
      <c r="J170" s="143"/>
      <c r="K170" s="144">
        <f>ROUND(P170*H170,2)</f>
        <v>0</v>
      </c>
      <c r="L170" s="140" t="s">
        <v>173</v>
      </c>
      <c r="M170" s="30"/>
      <c r="N170" s="145" t="s">
        <v>1</v>
      </c>
      <c r="O170" s="146" t="s">
        <v>41</v>
      </c>
      <c r="P170" s="147">
        <f>I170+J170</f>
        <v>0</v>
      </c>
      <c r="Q170" s="147">
        <f>ROUND(I170*H170,2)</f>
        <v>0</v>
      </c>
      <c r="R170" s="147">
        <f>ROUND(J170*H170,2)</f>
        <v>0</v>
      </c>
      <c r="S170" s="55"/>
      <c r="T170" s="148">
        <f>S170*H170</f>
        <v>0</v>
      </c>
      <c r="U170" s="148">
        <v>0</v>
      </c>
      <c r="V170" s="148">
        <f>U170*H170</f>
        <v>0</v>
      </c>
      <c r="W170" s="148">
        <v>0</v>
      </c>
      <c r="X170" s="149">
        <f>W170*H170</f>
        <v>0</v>
      </c>
      <c r="Y170" s="29"/>
      <c r="Z170" s="29"/>
      <c r="AA170" s="29"/>
      <c r="AB170" s="29"/>
      <c r="AC170" s="29"/>
      <c r="AD170" s="29"/>
      <c r="AE170" s="29"/>
      <c r="AR170" s="150" t="s">
        <v>257</v>
      </c>
      <c r="AT170" s="150" t="s">
        <v>153</v>
      </c>
      <c r="AU170" s="150" t="s">
        <v>88</v>
      </c>
      <c r="AY170" s="14" t="s">
        <v>152</v>
      </c>
      <c r="BE170" s="151">
        <f>IF(O170="základní",K170,0)</f>
        <v>0</v>
      </c>
      <c r="BF170" s="151">
        <f>IF(O170="snížená",K170,0)</f>
        <v>0</v>
      </c>
      <c r="BG170" s="151">
        <f>IF(O170="zákl. přenesená",K170,0)</f>
        <v>0</v>
      </c>
      <c r="BH170" s="151">
        <f>IF(O170="sníž. přenesená",K170,0)</f>
        <v>0</v>
      </c>
      <c r="BI170" s="151">
        <f>IF(O170="nulová",K170,0)</f>
        <v>0</v>
      </c>
      <c r="BJ170" s="14" t="s">
        <v>86</v>
      </c>
      <c r="BK170" s="151">
        <f>ROUND(P170*H170,2)</f>
        <v>0</v>
      </c>
      <c r="BL170" s="14" t="s">
        <v>257</v>
      </c>
      <c r="BM170" s="150" t="s">
        <v>344</v>
      </c>
    </row>
    <row r="171" spans="1:65" s="2" customFormat="1" ht="24.15" customHeight="1">
      <c r="A171" s="29"/>
      <c r="B171" s="137"/>
      <c r="C171" s="160" t="s">
        <v>345</v>
      </c>
      <c r="D171" s="160" t="s">
        <v>262</v>
      </c>
      <c r="E171" s="161" t="s">
        <v>346</v>
      </c>
      <c r="F171" s="162" t="s">
        <v>347</v>
      </c>
      <c r="G171" s="163" t="s">
        <v>196</v>
      </c>
      <c r="H171" s="164">
        <v>74.036000000000001</v>
      </c>
      <c r="I171" s="165"/>
      <c r="J171" s="166"/>
      <c r="K171" s="167">
        <f>ROUND(P171*H171,2)</f>
        <v>0</v>
      </c>
      <c r="L171" s="162" t="s">
        <v>173</v>
      </c>
      <c r="M171" s="168"/>
      <c r="N171" s="169" t="s">
        <v>1</v>
      </c>
      <c r="O171" s="146" t="s">
        <v>41</v>
      </c>
      <c r="P171" s="147">
        <f>I171+J171</f>
        <v>0</v>
      </c>
      <c r="Q171" s="147">
        <f>ROUND(I171*H171,2)</f>
        <v>0</v>
      </c>
      <c r="R171" s="147">
        <f>ROUND(J171*H171,2)</f>
        <v>0</v>
      </c>
      <c r="S171" s="55"/>
      <c r="T171" s="148">
        <f>S171*H171</f>
        <v>0</v>
      </c>
      <c r="U171" s="148">
        <v>5.0000000000000002E-5</v>
      </c>
      <c r="V171" s="148">
        <f>U171*H171</f>
        <v>3.7018000000000003E-3</v>
      </c>
      <c r="W171" s="148">
        <v>0</v>
      </c>
      <c r="X171" s="149">
        <f>W171*H171</f>
        <v>0</v>
      </c>
      <c r="Y171" s="29"/>
      <c r="Z171" s="29"/>
      <c r="AA171" s="29"/>
      <c r="AB171" s="29"/>
      <c r="AC171" s="29"/>
      <c r="AD171" s="29"/>
      <c r="AE171" s="29"/>
      <c r="AR171" s="150" t="s">
        <v>265</v>
      </c>
      <c r="AT171" s="150" t="s">
        <v>262</v>
      </c>
      <c r="AU171" s="150" t="s">
        <v>88</v>
      </c>
      <c r="AY171" s="14" t="s">
        <v>152</v>
      </c>
      <c r="BE171" s="151">
        <f>IF(O171="základní",K171,0)</f>
        <v>0</v>
      </c>
      <c r="BF171" s="151">
        <f>IF(O171="snížená",K171,0)</f>
        <v>0</v>
      </c>
      <c r="BG171" s="151">
        <f>IF(O171="zákl. přenesená",K171,0)</f>
        <v>0</v>
      </c>
      <c r="BH171" s="151">
        <f>IF(O171="sníž. přenesená",K171,0)</f>
        <v>0</v>
      </c>
      <c r="BI171" s="151">
        <f>IF(O171="nulová",K171,0)</f>
        <v>0</v>
      </c>
      <c r="BJ171" s="14" t="s">
        <v>86</v>
      </c>
      <c r="BK171" s="151">
        <f>ROUND(P171*H171,2)</f>
        <v>0</v>
      </c>
      <c r="BL171" s="14" t="s">
        <v>257</v>
      </c>
      <c r="BM171" s="150" t="s">
        <v>348</v>
      </c>
    </row>
    <row r="172" spans="1:65" s="2" customFormat="1" ht="24.15" customHeight="1">
      <c r="A172" s="29"/>
      <c r="B172" s="137"/>
      <c r="C172" s="138" t="s">
        <v>349</v>
      </c>
      <c r="D172" s="138" t="s">
        <v>153</v>
      </c>
      <c r="E172" s="139" t="s">
        <v>350</v>
      </c>
      <c r="F172" s="140" t="s">
        <v>351</v>
      </c>
      <c r="G172" s="141" t="s">
        <v>196</v>
      </c>
      <c r="H172" s="142">
        <v>298.85700000000003</v>
      </c>
      <c r="I172" s="143"/>
      <c r="J172" s="143"/>
      <c r="K172" s="144">
        <f>ROUND(P172*H172,2)</f>
        <v>0</v>
      </c>
      <c r="L172" s="140" t="s">
        <v>173</v>
      </c>
      <c r="M172" s="30"/>
      <c r="N172" s="145" t="s">
        <v>1</v>
      </c>
      <c r="O172" s="146" t="s">
        <v>41</v>
      </c>
      <c r="P172" s="147">
        <f>I172+J172</f>
        <v>0</v>
      </c>
      <c r="Q172" s="147">
        <f>ROUND(I172*H172,2)</f>
        <v>0</v>
      </c>
      <c r="R172" s="147">
        <f>ROUND(J172*H172,2)</f>
        <v>0</v>
      </c>
      <c r="S172" s="55"/>
      <c r="T172" s="148">
        <f>S172*H172</f>
        <v>0</v>
      </c>
      <c r="U172" s="148">
        <v>2.0000000000000001E-4</v>
      </c>
      <c r="V172" s="148">
        <f>U172*H172</f>
        <v>5.9771400000000009E-2</v>
      </c>
      <c r="W172" s="148">
        <v>0</v>
      </c>
      <c r="X172" s="149">
        <f>W172*H172</f>
        <v>0</v>
      </c>
      <c r="Y172" s="29"/>
      <c r="Z172" s="29"/>
      <c r="AA172" s="29"/>
      <c r="AB172" s="29"/>
      <c r="AC172" s="29"/>
      <c r="AD172" s="29"/>
      <c r="AE172" s="29"/>
      <c r="AR172" s="150" t="s">
        <v>257</v>
      </c>
      <c r="AT172" s="150" t="s">
        <v>153</v>
      </c>
      <c r="AU172" s="150" t="s">
        <v>88</v>
      </c>
      <c r="AY172" s="14" t="s">
        <v>152</v>
      </c>
      <c r="BE172" s="151">
        <f>IF(O172="základní",K172,0)</f>
        <v>0</v>
      </c>
      <c r="BF172" s="151">
        <f>IF(O172="snížená",K172,0)</f>
        <v>0</v>
      </c>
      <c r="BG172" s="151">
        <f>IF(O172="zákl. přenesená",K172,0)</f>
        <v>0</v>
      </c>
      <c r="BH172" s="151">
        <f>IF(O172="sníž. přenesená",K172,0)</f>
        <v>0</v>
      </c>
      <c r="BI172" s="151">
        <f>IF(O172="nulová",K172,0)</f>
        <v>0</v>
      </c>
      <c r="BJ172" s="14" t="s">
        <v>86</v>
      </c>
      <c r="BK172" s="151">
        <f>ROUND(P172*H172,2)</f>
        <v>0</v>
      </c>
      <c r="BL172" s="14" t="s">
        <v>257</v>
      </c>
      <c r="BM172" s="150" t="s">
        <v>352</v>
      </c>
    </row>
    <row r="173" spans="1:65" s="2" customFormat="1" ht="24.15" customHeight="1">
      <c r="A173" s="29"/>
      <c r="B173" s="137"/>
      <c r="C173" s="138" t="s">
        <v>353</v>
      </c>
      <c r="D173" s="138" t="s">
        <v>153</v>
      </c>
      <c r="E173" s="139" t="s">
        <v>354</v>
      </c>
      <c r="F173" s="140" t="s">
        <v>355</v>
      </c>
      <c r="G173" s="141" t="s">
        <v>196</v>
      </c>
      <c r="H173" s="142">
        <v>298.85700000000003</v>
      </c>
      <c r="I173" s="143"/>
      <c r="J173" s="143"/>
      <c r="K173" s="144">
        <f>ROUND(P173*H173,2)</f>
        <v>0</v>
      </c>
      <c r="L173" s="140" t="s">
        <v>173</v>
      </c>
      <c r="M173" s="30"/>
      <c r="N173" s="154" t="s">
        <v>1</v>
      </c>
      <c r="O173" s="155" t="s">
        <v>41</v>
      </c>
      <c r="P173" s="156">
        <f>I173+J173</f>
        <v>0</v>
      </c>
      <c r="Q173" s="156">
        <f>ROUND(I173*H173,2)</f>
        <v>0</v>
      </c>
      <c r="R173" s="156">
        <f>ROUND(J173*H173,2)</f>
        <v>0</v>
      </c>
      <c r="S173" s="157"/>
      <c r="T173" s="158">
        <f>S173*H173</f>
        <v>0</v>
      </c>
      <c r="U173" s="158">
        <v>2.9E-4</v>
      </c>
      <c r="V173" s="158">
        <f>U173*H173</f>
        <v>8.6668530000000008E-2</v>
      </c>
      <c r="W173" s="158">
        <v>0</v>
      </c>
      <c r="X173" s="159">
        <f>W173*H173</f>
        <v>0</v>
      </c>
      <c r="Y173" s="29"/>
      <c r="Z173" s="29"/>
      <c r="AA173" s="29"/>
      <c r="AB173" s="29"/>
      <c r="AC173" s="29"/>
      <c r="AD173" s="29"/>
      <c r="AE173" s="29"/>
      <c r="AR173" s="150" t="s">
        <v>257</v>
      </c>
      <c r="AT173" s="150" t="s">
        <v>153</v>
      </c>
      <c r="AU173" s="150" t="s">
        <v>88</v>
      </c>
      <c r="AY173" s="14" t="s">
        <v>152</v>
      </c>
      <c r="BE173" s="151">
        <f>IF(O173="základní",K173,0)</f>
        <v>0</v>
      </c>
      <c r="BF173" s="151">
        <f>IF(O173="snížená",K173,0)</f>
        <v>0</v>
      </c>
      <c r="BG173" s="151">
        <f>IF(O173="zákl. přenesená",K173,0)</f>
        <v>0</v>
      </c>
      <c r="BH173" s="151">
        <f>IF(O173="sníž. přenesená",K173,0)</f>
        <v>0</v>
      </c>
      <c r="BI173" s="151">
        <f>IF(O173="nulová",K173,0)</f>
        <v>0</v>
      </c>
      <c r="BJ173" s="14" t="s">
        <v>86</v>
      </c>
      <c r="BK173" s="151">
        <f>ROUND(P173*H173,2)</f>
        <v>0</v>
      </c>
      <c r="BL173" s="14" t="s">
        <v>257</v>
      </c>
      <c r="BM173" s="150" t="s">
        <v>356</v>
      </c>
    </row>
    <row r="174" spans="1:65" s="2" customFormat="1" ht="6.9" customHeight="1">
      <c r="A174" s="29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30"/>
      <c r="N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</sheetData>
  <autoFilter ref="C124:L173"/>
  <mergeCells count="9">
    <mergeCell ref="E87:H87"/>
    <mergeCell ref="E115:H115"/>
    <mergeCell ref="E117:H117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94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357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ROUND(K130,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ROUND((SUM(BE130:BE218)),  2)</f>
        <v>0</v>
      </c>
      <c r="G35" s="29"/>
      <c r="H35" s="29"/>
      <c r="I35" s="94">
        <v>0.21</v>
      </c>
      <c r="J35" s="29"/>
      <c r="K35" s="91">
        <f>ROUND(((SUM(BE130:BE218))*I35),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ROUND((SUM(BF130:BF218)),  2)</f>
        <v>0</v>
      </c>
      <c r="G36" s="29"/>
      <c r="H36" s="29"/>
      <c r="I36" s="94">
        <v>0.15</v>
      </c>
      <c r="J36" s="29"/>
      <c r="K36" s="91">
        <f>ROUND(((SUM(BF130:BF218))*I36),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ROUND((SUM(BG130:BG218)),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ROUND((SUM(BH130:BH218)),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ROUND((SUM(BI130:BI218)),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20 - 1NP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Q130</f>
        <v>0</v>
      </c>
      <c r="J96" s="68">
        <f t="shared" si="0"/>
        <v>0</v>
      </c>
      <c r="K96" s="68">
        <f>K130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181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K131</f>
        <v>0</v>
      </c>
      <c r="M97" s="106"/>
    </row>
    <row r="98" spans="1:31" s="10" customFormat="1" ht="19.95" customHeight="1">
      <c r="B98" s="110"/>
      <c r="D98" s="111" t="s">
        <v>182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K132</f>
        <v>0</v>
      </c>
      <c r="M98" s="110"/>
    </row>
    <row r="99" spans="1:31" s="10" customFormat="1" ht="19.95" customHeight="1">
      <c r="B99" s="110"/>
      <c r="D99" s="111" t="s">
        <v>183</v>
      </c>
      <c r="E99" s="112"/>
      <c r="F99" s="112"/>
      <c r="G99" s="112"/>
      <c r="H99" s="112"/>
      <c r="I99" s="113">
        <f>Q140</f>
        <v>0</v>
      </c>
      <c r="J99" s="113">
        <f>R140</f>
        <v>0</v>
      </c>
      <c r="K99" s="113">
        <f>K140</f>
        <v>0</v>
      </c>
      <c r="M99" s="110"/>
    </row>
    <row r="100" spans="1:31" s="10" customFormat="1" ht="19.95" customHeight="1">
      <c r="B100" s="110"/>
      <c r="D100" s="111" t="s">
        <v>184</v>
      </c>
      <c r="E100" s="112"/>
      <c r="F100" s="112"/>
      <c r="G100" s="112"/>
      <c r="H100" s="112"/>
      <c r="I100" s="113">
        <f>Q152</f>
        <v>0</v>
      </c>
      <c r="J100" s="113">
        <f>R152</f>
        <v>0</v>
      </c>
      <c r="K100" s="113">
        <f>K152</f>
        <v>0</v>
      </c>
      <c r="M100" s="110"/>
    </row>
    <row r="101" spans="1:31" s="10" customFormat="1" ht="19.95" customHeight="1">
      <c r="B101" s="110"/>
      <c r="D101" s="111" t="s">
        <v>185</v>
      </c>
      <c r="E101" s="112"/>
      <c r="F101" s="112"/>
      <c r="G101" s="112"/>
      <c r="H101" s="112"/>
      <c r="I101" s="113">
        <f>Q157</f>
        <v>0</v>
      </c>
      <c r="J101" s="113">
        <f>R157</f>
        <v>0</v>
      </c>
      <c r="K101" s="113">
        <f>K157</f>
        <v>0</v>
      </c>
      <c r="M101" s="110"/>
    </row>
    <row r="102" spans="1:31" s="9" customFormat="1" ht="24.9" customHeight="1">
      <c r="B102" s="106"/>
      <c r="D102" s="107" t="s">
        <v>186</v>
      </c>
      <c r="E102" s="108"/>
      <c r="F102" s="108"/>
      <c r="G102" s="108"/>
      <c r="H102" s="108"/>
      <c r="I102" s="109">
        <f>Q159</f>
        <v>0</v>
      </c>
      <c r="J102" s="109">
        <f>R159</f>
        <v>0</v>
      </c>
      <c r="K102" s="109">
        <f>K159</f>
        <v>0</v>
      </c>
      <c r="M102" s="106"/>
    </row>
    <row r="103" spans="1:31" s="10" customFormat="1" ht="19.95" customHeight="1">
      <c r="B103" s="110"/>
      <c r="D103" s="111" t="s">
        <v>358</v>
      </c>
      <c r="E103" s="112"/>
      <c r="F103" s="112"/>
      <c r="G103" s="112"/>
      <c r="H103" s="112"/>
      <c r="I103" s="113">
        <f>Q160</f>
        <v>0</v>
      </c>
      <c r="J103" s="113">
        <f>R160</f>
        <v>0</v>
      </c>
      <c r="K103" s="113">
        <f>K160</f>
        <v>0</v>
      </c>
      <c r="M103" s="110"/>
    </row>
    <row r="104" spans="1:31" s="10" customFormat="1" ht="19.95" customHeight="1">
      <c r="B104" s="110"/>
      <c r="D104" s="111" t="s">
        <v>359</v>
      </c>
      <c r="E104" s="112"/>
      <c r="F104" s="112"/>
      <c r="G104" s="112"/>
      <c r="H104" s="112"/>
      <c r="I104" s="113">
        <f>Q164</f>
        <v>0</v>
      </c>
      <c r="J104" s="113">
        <f>R164</f>
        <v>0</v>
      </c>
      <c r="K104" s="113">
        <f>K164</f>
        <v>0</v>
      </c>
      <c r="M104" s="110"/>
    </row>
    <row r="105" spans="1:31" s="10" customFormat="1" ht="19.95" customHeight="1">
      <c r="B105" s="110"/>
      <c r="D105" s="111" t="s">
        <v>360</v>
      </c>
      <c r="E105" s="112"/>
      <c r="F105" s="112"/>
      <c r="G105" s="112"/>
      <c r="H105" s="112"/>
      <c r="I105" s="113">
        <f>Q173</f>
        <v>0</v>
      </c>
      <c r="J105" s="113">
        <f>R173</f>
        <v>0</v>
      </c>
      <c r="K105" s="113">
        <f>K173</f>
        <v>0</v>
      </c>
      <c r="M105" s="110"/>
    </row>
    <row r="106" spans="1:31" s="10" customFormat="1" ht="19.95" customHeight="1">
      <c r="B106" s="110"/>
      <c r="D106" s="111" t="s">
        <v>187</v>
      </c>
      <c r="E106" s="112"/>
      <c r="F106" s="112"/>
      <c r="G106" s="112"/>
      <c r="H106" s="112"/>
      <c r="I106" s="113">
        <f>Q176</f>
        <v>0</v>
      </c>
      <c r="J106" s="113">
        <f>R176</f>
        <v>0</v>
      </c>
      <c r="K106" s="113">
        <f>K176</f>
        <v>0</v>
      </c>
      <c r="M106" s="110"/>
    </row>
    <row r="107" spans="1:31" s="10" customFormat="1" ht="19.95" customHeight="1">
      <c r="B107" s="110"/>
      <c r="D107" s="111" t="s">
        <v>361</v>
      </c>
      <c r="E107" s="112"/>
      <c r="F107" s="112"/>
      <c r="G107" s="112"/>
      <c r="H107" s="112"/>
      <c r="I107" s="113">
        <f>Q187</f>
        <v>0</v>
      </c>
      <c r="J107" s="113">
        <f>R187</f>
        <v>0</v>
      </c>
      <c r="K107" s="113">
        <f>K187</f>
        <v>0</v>
      </c>
      <c r="M107" s="110"/>
    </row>
    <row r="108" spans="1:31" s="10" customFormat="1" ht="19.95" customHeight="1">
      <c r="B108" s="110"/>
      <c r="D108" s="111" t="s">
        <v>362</v>
      </c>
      <c r="E108" s="112"/>
      <c r="F108" s="112"/>
      <c r="G108" s="112"/>
      <c r="H108" s="112"/>
      <c r="I108" s="113">
        <f>Q194</f>
        <v>0</v>
      </c>
      <c r="J108" s="113">
        <f>R194</f>
        <v>0</v>
      </c>
      <c r="K108" s="113">
        <f>K194</f>
        <v>0</v>
      </c>
      <c r="M108" s="110"/>
    </row>
    <row r="109" spans="1:31" s="10" customFormat="1" ht="19.95" customHeight="1">
      <c r="B109" s="110"/>
      <c r="D109" s="111" t="s">
        <v>188</v>
      </c>
      <c r="E109" s="112"/>
      <c r="F109" s="112"/>
      <c r="G109" s="112"/>
      <c r="H109" s="112"/>
      <c r="I109" s="113">
        <f>Q204</f>
        <v>0</v>
      </c>
      <c r="J109" s="113">
        <f>R204</f>
        <v>0</v>
      </c>
      <c r="K109" s="113">
        <f>K204</f>
        <v>0</v>
      </c>
      <c r="M109" s="110"/>
    </row>
    <row r="110" spans="1:31" s="10" customFormat="1" ht="19.95" customHeight="1">
      <c r="B110" s="110"/>
      <c r="D110" s="111" t="s">
        <v>189</v>
      </c>
      <c r="E110" s="112"/>
      <c r="F110" s="112"/>
      <c r="G110" s="112"/>
      <c r="H110" s="112"/>
      <c r="I110" s="113">
        <f>Q213</f>
        <v>0</v>
      </c>
      <c r="J110" s="113">
        <f>R213</f>
        <v>0</v>
      </c>
      <c r="K110" s="113">
        <f>K213</f>
        <v>0</v>
      </c>
      <c r="M110" s="110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>
      <c r="A116" s="2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>
      <c r="A117" s="29"/>
      <c r="B117" s="30"/>
      <c r="C117" s="18" t="s">
        <v>132</v>
      </c>
      <c r="D117" s="29"/>
      <c r="E117" s="29"/>
      <c r="F117" s="29"/>
      <c r="G117" s="29"/>
      <c r="H117" s="29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17</v>
      </c>
      <c r="D119" s="29"/>
      <c r="E119" s="29"/>
      <c r="F119" s="29"/>
      <c r="G119" s="29"/>
      <c r="H119" s="29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10" t="str">
        <f>E7</f>
        <v>Rekonstrukce a půdní vestavba ZUŠ Luby</v>
      </c>
      <c r="F120" s="211"/>
      <c r="G120" s="211"/>
      <c r="H120" s="211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117</v>
      </c>
      <c r="D121" s="29"/>
      <c r="E121" s="29"/>
      <c r="F121" s="29"/>
      <c r="G121" s="29"/>
      <c r="H121" s="29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75" t="str">
        <f>E9</f>
        <v>20 - 1NP</v>
      </c>
      <c r="F122" s="212"/>
      <c r="G122" s="212"/>
      <c r="H122" s="212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21</v>
      </c>
      <c r="D124" s="29"/>
      <c r="E124" s="29"/>
      <c r="F124" s="22" t="str">
        <f>F12</f>
        <v>Luby</v>
      </c>
      <c r="G124" s="29"/>
      <c r="H124" s="29"/>
      <c r="I124" s="24" t="s">
        <v>23</v>
      </c>
      <c r="J124" s="52" t="str">
        <f>IF(J12="","",J12)</f>
        <v>28. 12. 2022</v>
      </c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4" t="s">
        <v>25</v>
      </c>
      <c r="D126" s="29"/>
      <c r="E126" s="29"/>
      <c r="F126" s="22" t="str">
        <f>E15</f>
        <v>Město Luby</v>
      </c>
      <c r="G126" s="29"/>
      <c r="H126" s="29"/>
      <c r="I126" s="24" t="s">
        <v>31</v>
      </c>
      <c r="J126" s="27" t="str">
        <f>E21</f>
        <v>Nováček J.</v>
      </c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>
      <c r="A127" s="29"/>
      <c r="B127" s="30"/>
      <c r="C127" s="24" t="s">
        <v>29</v>
      </c>
      <c r="D127" s="29"/>
      <c r="E127" s="29"/>
      <c r="F127" s="22" t="str">
        <f>IF(E18="","",E18)</f>
        <v>Vyplň údaj</v>
      </c>
      <c r="G127" s="29"/>
      <c r="H127" s="29"/>
      <c r="I127" s="24" t="s">
        <v>33</v>
      </c>
      <c r="J127" s="27" t="str">
        <f>E24</f>
        <v>Milan Hájek</v>
      </c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14"/>
      <c r="B129" s="115"/>
      <c r="C129" s="116" t="s">
        <v>133</v>
      </c>
      <c r="D129" s="117" t="s">
        <v>61</v>
      </c>
      <c r="E129" s="117" t="s">
        <v>57</v>
      </c>
      <c r="F129" s="117" t="s">
        <v>58</v>
      </c>
      <c r="G129" s="117" t="s">
        <v>134</v>
      </c>
      <c r="H129" s="117" t="s">
        <v>135</v>
      </c>
      <c r="I129" s="117" t="s">
        <v>136</v>
      </c>
      <c r="J129" s="117" t="s">
        <v>137</v>
      </c>
      <c r="K129" s="117" t="s">
        <v>125</v>
      </c>
      <c r="L129" s="118" t="s">
        <v>138</v>
      </c>
      <c r="M129" s="119"/>
      <c r="N129" s="59" t="s">
        <v>1</v>
      </c>
      <c r="O129" s="60" t="s">
        <v>40</v>
      </c>
      <c r="P129" s="60" t="s">
        <v>139</v>
      </c>
      <c r="Q129" s="60" t="s">
        <v>140</v>
      </c>
      <c r="R129" s="60" t="s">
        <v>141</v>
      </c>
      <c r="S129" s="60" t="s">
        <v>142</v>
      </c>
      <c r="T129" s="60" t="s">
        <v>143</v>
      </c>
      <c r="U129" s="60" t="s">
        <v>144</v>
      </c>
      <c r="V129" s="60" t="s">
        <v>145</v>
      </c>
      <c r="W129" s="60" t="s">
        <v>146</v>
      </c>
      <c r="X129" s="61" t="s">
        <v>147</v>
      </c>
      <c r="Y129" s="114"/>
      <c r="Z129" s="114"/>
      <c r="AA129" s="114"/>
      <c r="AB129" s="114"/>
      <c r="AC129" s="114"/>
      <c r="AD129" s="114"/>
      <c r="AE129" s="114"/>
    </row>
    <row r="130" spans="1:65" s="2" customFormat="1" ht="22.8" customHeight="1">
      <c r="A130" s="29"/>
      <c r="B130" s="30"/>
      <c r="C130" s="66" t="s">
        <v>148</v>
      </c>
      <c r="D130" s="29"/>
      <c r="E130" s="29"/>
      <c r="F130" s="29"/>
      <c r="G130" s="29"/>
      <c r="H130" s="29"/>
      <c r="I130" s="29"/>
      <c r="J130" s="29"/>
      <c r="K130" s="120">
        <f>BK130</f>
        <v>0</v>
      </c>
      <c r="L130" s="29"/>
      <c r="M130" s="30"/>
      <c r="N130" s="62"/>
      <c r="O130" s="53"/>
      <c r="P130" s="63"/>
      <c r="Q130" s="121">
        <f>Q131+Q159</f>
        <v>0</v>
      </c>
      <c r="R130" s="121">
        <f>R131+R159</f>
        <v>0</v>
      </c>
      <c r="S130" s="63"/>
      <c r="T130" s="122">
        <f>T131+T159</f>
        <v>0</v>
      </c>
      <c r="U130" s="63"/>
      <c r="V130" s="122">
        <f>V131+V159</f>
        <v>12.132058050000001</v>
      </c>
      <c r="W130" s="63"/>
      <c r="X130" s="123">
        <f>X131+X159</f>
        <v>8.3599011900000004</v>
      </c>
      <c r="Y130" s="29"/>
      <c r="Z130" s="29"/>
      <c r="AA130" s="29"/>
      <c r="AB130" s="29"/>
      <c r="AC130" s="29"/>
      <c r="AD130" s="29"/>
      <c r="AE130" s="29"/>
      <c r="AT130" s="14" t="s">
        <v>77</v>
      </c>
      <c r="AU130" s="14" t="s">
        <v>127</v>
      </c>
      <c r="BK130" s="124">
        <f>BK131+BK159</f>
        <v>0</v>
      </c>
    </row>
    <row r="131" spans="1:65" s="12" customFormat="1" ht="25.95" customHeight="1">
      <c r="B131" s="125"/>
      <c r="D131" s="126" t="s">
        <v>77</v>
      </c>
      <c r="E131" s="127" t="s">
        <v>190</v>
      </c>
      <c r="F131" s="127" t="s">
        <v>191</v>
      </c>
      <c r="I131" s="128"/>
      <c r="J131" s="128"/>
      <c r="K131" s="129">
        <f>BK131</f>
        <v>0</v>
      </c>
      <c r="M131" s="125"/>
      <c r="N131" s="130"/>
      <c r="O131" s="131"/>
      <c r="P131" s="131"/>
      <c r="Q131" s="132">
        <f>Q132+Q140+Q152+Q157</f>
        <v>0</v>
      </c>
      <c r="R131" s="132">
        <f>R132+R140+R152+R157</f>
        <v>0</v>
      </c>
      <c r="S131" s="131"/>
      <c r="T131" s="133">
        <f>T132+T140+T152+T157</f>
        <v>0</v>
      </c>
      <c r="U131" s="131"/>
      <c r="V131" s="133">
        <f>V132+V140+V152+V157</f>
        <v>5.8846352000000008</v>
      </c>
      <c r="W131" s="131"/>
      <c r="X131" s="134">
        <f>X132+X140+X152+X157</f>
        <v>6.9281970000000008</v>
      </c>
      <c r="AR131" s="126" t="s">
        <v>86</v>
      </c>
      <c r="AT131" s="135" t="s">
        <v>77</v>
      </c>
      <c r="AU131" s="135" t="s">
        <v>78</v>
      </c>
      <c r="AY131" s="126" t="s">
        <v>152</v>
      </c>
      <c r="BK131" s="136">
        <f>BK132+BK140+BK152+BK157</f>
        <v>0</v>
      </c>
    </row>
    <row r="132" spans="1:65" s="12" customFormat="1" ht="22.8" customHeight="1">
      <c r="B132" s="125"/>
      <c r="D132" s="126" t="s">
        <v>77</v>
      </c>
      <c r="E132" s="152" t="s">
        <v>192</v>
      </c>
      <c r="F132" s="152" t="s">
        <v>193</v>
      </c>
      <c r="I132" s="128"/>
      <c r="J132" s="128"/>
      <c r="K132" s="153">
        <f>BK132</f>
        <v>0</v>
      </c>
      <c r="M132" s="125"/>
      <c r="N132" s="130"/>
      <c r="O132" s="131"/>
      <c r="P132" s="131"/>
      <c r="Q132" s="132">
        <f>SUM(Q133:Q139)</f>
        <v>0</v>
      </c>
      <c r="R132" s="132">
        <f>SUM(R133:R139)</f>
        <v>0</v>
      </c>
      <c r="S132" s="131"/>
      <c r="T132" s="133">
        <f>SUM(T133:T139)</f>
        <v>0</v>
      </c>
      <c r="U132" s="131"/>
      <c r="V132" s="133">
        <f>SUM(V133:V139)</f>
        <v>5.8287558000000006</v>
      </c>
      <c r="W132" s="131"/>
      <c r="X132" s="134">
        <f>SUM(X133:X139)</f>
        <v>0</v>
      </c>
      <c r="AR132" s="126" t="s">
        <v>86</v>
      </c>
      <c r="AT132" s="135" t="s">
        <v>77</v>
      </c>
      <c r="AU132" s="135" t="s">
        <v>86</v>
      </c>
      <c r="AY132" s="126" t="s">
        <v>152</v>
      </c>
      <c r="BK132" s="136">
        <f>SUM(BK133:BK139)</f>
        <v>0</v>
      </c>
    </row>
    <row r="133" spans="1:65" s="2" customFormat="1" ht="24.15" customHeight="1">
      <c r="A133" s="29"/>
      <c r="B133" s="137"/>
      <c r="C133" s="138" t="s">
        <v>86</v>
      </c>
      <c r="D133" s="138" t="s">
        <v>153</v>
      </c>
      <c r="E133" s="139" t="s">
        <v>363</v>
      </c>
      <c r="F133" s="140" t="s">
        <v>364</v>
      </c>
      <c r="G133" s="141" t="s">
        <v>196</v>
      </c>
      <c r="H133" s="142">
        <v>127.19</v>
      </c>
      <c r="I133" s="143"/>
      <c r="J133" s="143"/>
      <c r="K133" s="144">
        <f t="shared" ref="K133:K139" si="1">ROUND(P133*H133,2)</f>
        <v>0</v>
      </c>
      <c r="L133" s="140" t="s">
        <v>173</v>
      </c>
      <c r="M133" s="30"/>
      <c r="N133" s="145" t="s">
        <v>1</v>
      </c>
      <c r="O133" s="146" t="s">
        <v>41</v>
      </c>
      <c r="P133" s="147">
        <f t="shared" ref="P133:P139" si="2">I133+J133</f>
        <v>0</v>
      </c>
      <c r="Q133" s="147">
        <f t="shared" ref="Q133:Q139" si="3">ROUND(I133*H133,2)</f>
        <v>0</v>
      </c>
      <c r="R133" s="147">
        <f t="shared" ref="R133:R139" si="4">ROUND(J133*H133,2)</f>
        <v>0</v>
      </c>
      <c r="S133" s="55"/>
      <c r="T133" s="148">
        <f t="shared" ref="T133:T139" si="5">S133*H133</f>
        <v>0</v>
      </c>
      <c r="U133" s="148">
        <v>4.0000000000000001E-3</v>
      </c>
      <c r="V133" s="148">
        <f t="shared" ref="V133:V139" si="6">U133*H133</f>
        <v>0.50875999999999999</v>
      </c>
      <c r="W133" s="148">
        <v>0</v>
      </c>
      <c r="X133" s="149">
        <f t="shared" ref="X133:X139" si="7">W133*H133</f>
        <v>0</v>
      </c>
      <c r="Y133" s="29"/>
      <c r="Z133" s="29"/>
      <c r="AA133" s="29"/>
      <c r="AB133" s="29"/>
      <c r="AC133" s="29"/>
      <c r="AD133" s="29"/>
      <c r="AE133" s="29"/>
      <c r="AR133" s="150" t="s">
        <v>151</v>
      </c>
      <c r="AT133" s="150" t="s">
        <v>153</v>
      </c>
      <c r="AU133" s="150" t="s">
        <v>88</v>
      </c>
      <c r="AY133" s="14" t="s">
        <v>152</v>
      </c>
      <c r="BE133" s="151">
        <f t="shared" ref="BE133:BE139" si="8">IF(O133="základní",K133,0)</f>
        <v>0</v>
      </c>
      <c r="BF133" s="151">
        <f t="shared" ref="BF133:BF139" si="9">IF(O133="snížená",K133,0)</f>
        <v>0</v>
      </c>
      <c r="BG133" s="151">
        <f t="shared" ref="BG133:BG139" si="10">IF(O133="zákl. přenesená",K133,0)</f>
        <v>0</v>
      </c>
      <c r="BH133" s="151">
        <f t="shared" ref="BH133:BH139" si="11">IF(O133="sníž. přenesená",K133,0)</f>
        <v>0</v>
      </c>
      <c r="BI133" s="151">
        <f t="shared" ref="BI133:BI139" si="12">IF(O133="nulová",K133,0)</f>
        <v>0</v>
      </c>
      <c r="BJ133" s="14" t="s">
        <v>86</v>
      </c>
      <c r="BK133" s="151">
        <f t="shared" ref="BK133:BK139" si="13">ROUND(P133*H133,2)</f>
        <v>0</v>
      </c>
      <c r="BL133" s="14" t="s">
        <v>151</v>
      </c>
      <c r="BM133" s="150" t="s">
        <v>365</v>
      </c>
    </row>
    <row r="134" spans="1:65" s="2" customFormat="1" ht="24.15" customHeight="1">
      <c r="A134" s="29"/>
      <c r="B134" s="137"/>
      <c r="C134" s="138" t="s">
        <v>88</v>
      </c>
      <c r="D134" s="138" t="s">
        <v>153</v>
      </c>
      <c r="E134" s="139" t="s">
        <v>198</v>
      </c>
      <c r="F134" s="140" t="s">
        <v>199</v>
      </c>
      <c r="G134" s="141" t="s">
        <v>196</v>
      </c>
      <c r="H134" s="142">
        <v>127.19</v>
      </c>
      <c r="I134" s="143"/>
      <c r="J134" s="143"/>
      <c r="K134" s="144">
        <f t="shared" si="1"/>
        <v>0</v>
      </c>
      <c r="L134" s="140" t="s">
        <v>173</v>
      </c>
      <c r="M134" s="30"/>
      <c r="N134" s="145" t="s">
        <v>1</v>
      </c>
      <c r="O134" s="146" t="s">
        <v>41</v>
      </c>
      <c r="P134" s="147">
        <f t="shared" si="2"/>
        <v>0</v>
      </c>
      <c r="Q134" s="147">
        <f t="shared" si="3"/>
        <v>0</v>
      </c>
      <c r="R134" s="147">
        <f t="shared" si="4"/>
        <v>0</v>
      </c>
      <c r="S134" s="55"/>
      <c r="T134" s="148">
        <f t="shared" si="5"/>
        <v>0</v>
      </c>
      <c r="U134" s="148">
        <v>5.1000000000000004E-3</v>
      </c>
      <c r="V134" s="148">
        <f t="shared" si="6"/>
        <v>0.64866900000000005</v>
      </c>
      <c r="W134" s="148">
        <v>0</v>
      </c>
      <c r="X134" s="149">
        <f t="shared" si="7"/>
        <v>0</v>
      </c>
      <c r="Y134" s="29"/>
      <c r="Z134" s="29"/>
      <c r="AA134" s="29"/>
      <c r="AB134" s="29"/>
      <c r="AC134" s="29"/>
      <c r="AD134" s="29"/>
      <c r="AE134" s="29"/>
      <c r="AR134" s="150" t="s">
        <v>151</v>
      </c>
      <c r="AT134" s="150" t="s">
        <v>153</v>
      </c>
      <c r="AU134" s="150" t="s">
        <v>88</v>
      </c>
      <c r="AY134" s="14" t="s">
        <v>152</v>
      </c>
      <c r="BE134" s="151">
        <f t="shared" si="8"/>
        <v>0</v>
      </c>
      <c r="BF134" s="151">
        <f t="shared" si="9"/>
        <v>0</v>
      </c>
      <c r="BG134" s="151">
        <f t="shared" si="10"/>
        <v>0</v>
      </c>
      <c r="BH134" s="151">
        <f t="shared" si="11"/>
        <v>0</v>
      </c>
      <c r="BI134" s="151">
        <f t="shared" si="12"/>
        <v>0</v>
      </c>
      <c r="BJ134" s="14" t="s">
        <v>86</v>
      </c>
      <c r="BK134" s="151">
        <f t="shared" si="13"/>
        <v>0</v>
      </c>
      <c r="BL134" s="14" t="s">
        <v>151</v>
      </c>
      <c r="BM134" s="150" t="s">
        <v>366</v>
      </c>
    </row>
    <row r="135" spans="1:65" s="2" customFormat="1" ht="24.15" customHeight="1">
      <c r="A135" s="29"/>
      <c r="B135" s="137"/>
      <c r="C135" s="138" t="s">
        <v>169</v>
      </c>
      <c r="D135" s="138" t="s">
        <v>153</v>
      </c>
      <c r="E135" s="139" t="s">
        <v>201</v>
      </c>
      <c r="F135" s="140" t="s">
        <v>202</v>
      </c>
      <c r="G135" s="141" t="s">
        <v>196</v>
      </c>
      <c r="H135" s="142">
        <v>304.05900000000003</v>
      </c>
      <c r="I135" s="143"/>
      <c r="J135" s="143"/>
      <c r="K135" s="144">
        <f t="shared" si="1"/>
        <v>0</v>
      </c>
      <c r="L135" s="140" t="s">
        <v>173</v>
      </c>
      <c r="M135" s="30"/>
      <c r="N135" s="145" t="s">
        <v>1</v>
      </c>
      <c r="O135" s="146" t="s">
        <v>41</v>
      </c>
      <c r="P135" s="147">
        <f t="shared" si="2"/>
        <v>0</v>
      </c>
      <c r="Q135" s="147">
        <f t="shared" si="3"/>
        <v>0</v>
      </c>
      <c r="R135" s="147">
        <f t="shared" si="4"/>
        <v>0</v>
      </c>
      <c r="S135" s="55"/>
      <c r="T135" s="148">
        <f t="shared" si="5"/>
        <v>0</v>
      </c>
      <c r="U135" s="148">
        <v>4.0000000000000001E-3</v>
      </c>
      <c r="V135" s="148">
        <f t="shared" si="6"/>
        <v>1.2162360000000001</v>
      </c>
      <c r="W135" s="148">
        <v>0</v>
      </c>
      <c r="X135" s="149">
        <f t="shared" si="7"/>
        <v>0</v>
      </c>
      <c r="Y135" s="29"/>
      <c r="Z135" s="29"/>
      <c r="AA135" s="29"/>
      <c r="AB135" s="29"/>
      <c r="AC135" s="29"/>
      <c r="AD135" s="29"/>
      <c r="AE135" s="29"/>
      <c r="AR135" s="150" t="s">
        <v>151</v>
      </c>
      <c r="AT135" s="150" t="s">
        <v>153</v>
      </c>
      <c r="AU135" s="150" t="s">
        <v>88</v>
      </c>
      <c r="AY135" s="14" t="s">
        <v>152</v>
      </c>
      <c r="BE135" s="151">
        <f t="shared" si="8"/>
        <v>0</v>
      </c>
      <c r="BF135" s="151">
        <f t="shared" si="9"/>
        <v>0</v>
      </c>
      <c r="BG135" s="151">
        <f t="shared" si="10"/>
        <v>0</v>
      </c>
      <c r="BH135" s="151">
        <f t="shared" si="11"/>
        <v>0</v>
      </c>
      <c r="BI135" s="151">
        <f t="shared" si="12"/>
        <v>0</v>
      </c>
      <c r="BJ135" s="14" t="s">
        <v>86</v>
      </c>
      <c r="BK135" s="151">
        <f t="shared" si="13"/>
        <v>0</v>
      </c>
      <c r="BL135" s="14" t="s">
        <v>151</v>
      </c>
      <c r="BM135" s="150" t="s">
        <v>367</v>
      </c>
    </row>
    <row r="136" spans="1:65" s="2" customFormat="1" ht="24.15" customHeight="1">
      <c r="A136" s="29"/>
      <c r="B136" s="137"/>
      <c r="C136" s="138" t="s">
        <v>151</v>
      </c>
      <c r="D136" s="138" t="s">
        <v>153</v>
      </c>
      <c r="E136" s="139" t="s">
        <v>368</v>
      </c>
      <c r="F136" s="140" t="s">
        <v>369</v>
      </c>
      <c r="G136" s="141" t="s">
        <v>196</v>
      </c>
      <c r="H136" s="142">
        <v>58.96</v>
      </c>
      <c r="I136" s="143"/>
      <c r="J136" s="143"/>
      <c r="K136" s="144">
        <f t="shared" si="1"/>
        <v>0</v>
      </c>
      <c r="L136" s="140" t="s">
        <v>173</v>
      </c>
      <c r="M136" s="30"/>
      <c r="N136" s="145" t="s">
        <v>1</v>
      </c>
      <c r="O136" s="146" t="s">
        <v>41</v>
      </c>
      <c r="P136" s="147">
        <f t="shared" si="2"/>
        <v>0</v>
      </c>
      <c r="Q136" s="147">
        <f t="shared" si="3"/>
        <v>0</v>
      </c>
      <c r="R136" s="147">
        <f t="shared" si="4"/>
        <v>0</v>
      </c>
      <c r="S136" s="55"/>
      <c r="T136" s="148">
        <f t="shared" si="5"/>
        <v>0</v>
      </c>
      <c r="U136" s="148">
        <v>1.54E-2</v>
      </c>
      <c r="V136" s="148">
        <f t="shared" si="6"/>
        <v>0.90798400000000001</v>
      </c>
      <c r="W136" s="148">
        <v>0</v>
      </c>
      <c r="X136" s="149">
        <f t="shared" si="7"/>
        <v>0</v>
      </c>
      <c r="Y136" s="29"/>
      <c r="Z136" s="29"/>
      <c r="AA136" s="29"/>
      <c r="AB136" s="29"/>
      <c r="AC136" s="29"/>
      <c r="AD136" s="29"/>
      <c r="AE136" s="29"/>
      <c r="AR136" s="150" t="s">
        <v>151</v>
      </c>
      <c r="AT136" s="150" t="s">
        <v>153</v>
      </c>
      <c r="AU136" s="150" t="s">
        <v>88</v>
      </c>
      <c r="AY136" s="14" t="s">
        <v>152</v>
      </c>
      <c r="BE136" s="151">
        <f t="shared" si="8"/>
        <v>0</v>
      </c>
      <c r="BF136" s="151">
        <f t="shared" si="9"/>
        <v>0</v>
      </c>
      <c r="BG136" s="151">
        <f t="shared" si="10"/>
        <v>0</v>
      </c>
      <c r="BH136" s="151">
        <f t="shared" si="11"/>
        <v>0</v>
      </c>
      <c r="BI136" s="151">
        <f t="shared" si="12"/>
        <v>0</v>
      </c>
      <c r="BJ136" s="14" t="s">
        <v>86</v>
      </c>
      <c r="BK136" s="151">
        <f t="shared" si="13"/>
        <v>0</v>
      </c>
      <c r="BL136" s="14" t="s">
        <v>151</v>
      </c>
      <c r="BM136" s="150" t="s">
        <v>370</v>
      </c>
    </row>
    <row r="137" spans="1:65" s="2" customFormat="1" ht="24.15" customHeight="1">
      <c r="A137" s="29"/>
      <c r="B137" s="137"/>
      <c r="C137" s="138" t="s">
        <v>166</v>
      </c>
      <c r="D137" s="138" t="s">
        <v>153</v>
      </c>
      <c r="E137" s="139" t="s">
        <v>204</v>
      </c>
      <c r="F137" s="140" t="s">
        <v>205</v>
      </c>
      <c r="G137" s="141" t="s">
        <v>196</v>
      </c>
      <c r="H137" s="142">
        <v>304.05900000000003</v>
      </c>
      <c r="I137" s="143"/>
      <c r="J137" s="143"/>
      <c r="K137" s="144">
        <f t="shared" si="1"/>
        <v>0</v>
      </c>
      <c r="L137" s="140" t="s">
        <v>173</v>
      </c>
      <c r="M137" s="30"/>
      <c r="N137" s="145" t="s">
        <v>1</v>
      </c>
      <c r="O137" s="146" t="s">
        <v>41</v>
      </c>
      <c r="P137" s="147">
        <f t="shared" si="2"/>
        <v>0</v>
      </c>
      <c r="Q137" s="147">
        <f t="shared" si="3"/>
        <v>0</v>
      </c>
      <c r="R137" s="147">
        <f t="shared" si="4"/>
        <v>0</v>
      </c>
      <c r="S137" s="55"/>
      <c r="T137" s="148">
        <f t="shared" si="5"/>
        <v>0</v>
      </c>
      <c r="U137" s="148">
        <v>5.1999999999999998E-3</v>
      </c>
      <c r="V137" s="148">
        <f t="shared" si="6"/>
        <v>1.5811068000000001</v>
      </c>
      <c r="W137" s="148">
        <v>0</v>
      </c>
      <c r="X137" s="149">
        <f t="shared" si="7"/>
        <v>0</v>
      </c>
      <c r="Y137" s="29"/>
      <c r="Z137" s="29"/>
      <c r="AA137" s="29"/>
      <c r="AB137" s="29"/>
      <c r="AC137" s="29"/>
      <c r="AD137" s="29"/>
      <c r="AE137" s="29"/>
      <c r="AR137" s="150" t="s">
        <v>151</v>
      </c>
      <c r="AT137" s="150" t="s">
        <v>153</v>
      </c>
      <c r="AU137" s="150" t="s">
        <v>88</v>
      </c>
      <c r="AY137" s="14" t="s">
        <v>152</v>
      </c>
      <c r="BE137" s="151">
        <f t="shared" si="8"/>
        <v>0</v>
      </c>
      <c r="BF137" s="151">
        <f t="shared" si="9"/>
        <v>0</v>
      </c>
      <c r="BG137" s="151">
        <f t="shared" si="10"/>
        <v>0</v>
      </c>
      <c r="BH137" s="151">
        <f t="shared" si="11"/>
        <v>0</v>
      </c>
      <c r="BI137" s="151">
        <f t="shared" si="12"/>
        <v>0</v>
      </c>
      <c r="BJ137" s="14" t="s">
        <v>86</v>
      </c>
      <c r="BK137" s="151">
        <f t="shared" si="13"/>
        <v>0</v>
      </c>
      <c r="BL137" s="14" t="s">
        <v>151</v>
      </c>
      <c r="BM137" s="150" t="s">
        <v>371</v>
      </c>
    </row>
    <row r="138" spans="1:65" s="2" customFormat="1" ht="24.15" customHeight="1">
      <c r="A138" s="29"/>
      <c r="B138" s="137"/>
      <c r="C138" s="138" t="s">
        <v>192</v>
      </c>
      <c r="D138" s="138" t="s">
        <v>153</v>
      </c>
      <c r="E138" s="139" t="s">
        <v>207</v>
      </c>
      <c r="F138" s="140" t="s">
        <v>208</v>
      </c>
      <c r="G138" s="141" t="s">
        <v>196</v>
      </c>
      <c r="H138" s="142">
        <v>27.884</v>
      </c>
      <c r="I138" s="143"/>
      <c r="J138" s="143"/>
      <c r="K138" s="144">
        <f t="shared" si="1"/>
        <v>0</v>
      </c>
      <c r="L138" s="140" t="s">
        <v>173</v>
      </c>
      <c r="M138" s="30"/>
      <c r="N138" s="145" t="s">
        <v>1</v>
      </c>
      <c r="O138" s="146" t="s">
        <v>41</v>
      </c>
      <c r="P138" s="147">
        <f t="shared" si="2"/>
        <v>0</v>
      </c>
      <c r="Q138" s="147">
        <f t="shared" si="3"/>
        <v>0</v>
      </c>
      <c r="R138" s="147">
        <f t="shared" si="4"/>
        <v>0</v>
      </c>
      <c r="S138" s="55"/>
      <c r="T138" s="148">
        <f t="shared" si="5"/>
        <v>0</v>
      </c>
      <c r="U138" s="148">
        <v>0</v>
      </c>
      <c r="V138" s="148">
        <f t="shared" si="6"/>
        <v>0</v>
      </c>
      <c r="W138" s="148">
        <v>0</v>
      </c>
      <c r="X138" s="149">
        <f t="shared" si="7"/>
        <v>0</v>
      </c>
      <c r="Y138" s="29"/>
      <c r="Z138" s="29"/>
      <c r="AA138" s="29"/>
      <c r="AB138" s="29"/>
      <c r="AC138" s="29"/>
      <c r="AD138" s="29"/>
      <c r="AE138" s="29"/>
      <c r="AR138" s="150" t="s">
        <v>151</v>
      </c>
      <c r="AT138" s="150" t="s">
        <v>153</v>
      </c>
      <c r="AU138" s="150" t="s">
        <v>88</v>
      </c>
      <c r="AY138" s="14" t="s">
        <v>152</v>
      </c>
      <c r="BE138" s="151">
        <f t="shared" si="8"/>
        <v>0</v>
      </c>
      <c r="BF138" s="151">
        <f t="shared" si="9"/>
        <v>0</v>
      </c>
      <c r="BG138" s="151">
        <f t="shared" si="10"/>
        <v>0</v>
      </c>
      <c r="BH138" s="151">
        <f t="shared" si="11"/>
        <v>0</v>
      </c>
      <c r="BI138" s="151">
        <f t="shared" si="12"/>
        <v>0</v>
      </c>
      <c r="BJ138" s="14" t="s">
        <v>86</v>
      </c>
      <c r="BK138" s="151">
        <f t="shared" si="13"/>
        <v>0</v>
      </c>
      <c r="BL138" s="14" t="s">
        <v>151</v>
      </c>
      <c r="BM138" s="150" t="s">
        <v>372</v>
      </c>
    </row>
    <row r="139" spans="1:65" s="2" customFormat="1" ht="24.15" customHeight="1">
      <c r="A139" s="29"/>
      <c r="B139" s="137"/>
      <c r="C139" s="138" t="s">
        <v>215</v>
      </c>
      <c r="D139" s="138" t="s">
        <v>153</v>
      </c>
      <c r="E139" s="139" t="s">
        <v>373</v>
      </c>
      <c r="F139" s="140" t="s">
        <v>374</v>
      </c>
      <c r="G139" s="141" t="s">
        <v>375</v>
      </c>
      <c r="H139" s="142">
        <v>2.2999999999999998</v>
      </c>
      <c r="I139" s="143"/>
      <c r="J139" s="143"/>
      <c r="K139" s="144">
        <f t="shared" si="1"/>
        <v>0</v>
      </c>
      <c r="L139" s="140" t="s">
        <v>173</v>
      </c>
      <c r="M139" s="30"/>
      <c r="N139" s="145" t="s">
        <v>1</v>
      </c>
      <c r="O139" s="146" t="s">
        <v>41</v>
      </c>
      <c r="P139" s="147">
        <f t="shared" si="2"/>
        <v>0</v>
      </c>
      <c r="Q139" s="147">
        <f t="shared" si="3"/>
        <v>0</v>
      </c>
      <c r="R139" s="147">
        <f t="shared" si="4"/>
        <v>0</v>
      </c>
      <c r="S139" s="55"/>
      <c r="T139" s="148">
        <f t="shared" si="5"/>
        <v>0</v>
      </c>
      <c r="U139" s="148">
        <v>0.42</v>
      </c>
      <c r="V139" s="148">
        <f t="shared" si="6"/>
        <v>0.96599999999999986</v>
      </c>
      <c r="W139" s="148">
        <v>0</v>
      </c>
      <c r="X139" s="149">
        <f t="shared" si="7"/>
        <v>0</v>
      </c>
      <c r="Y139" s="29"/>
      <c r="Z139" s="29"/>
      <c r="AA139" s="29"/>
      <c r="AB139" s="29"/>
      <c r="AC139" s="29"/>
      <c r="AD139" s="29"/>
      <c r="AE139" s="29"/>
      <c r="AR139" s="150" t="s">
        <v>151</v>
      </c>
      <c r="AT139" s="150" t="s">
        <v>153</v>
      </c>
      <c r="AU139" s="150" t="s">
        <v>88</v>
      </c>
      <c r="AY139" s="14" t="s">
        <v>152</v>
      </c>
      <c r="BE139" s="151">
        <f t="shared" si="8"/>
        <v>0</v>
      </c>
      <c r="BF139" s="151">
        <f t="shared" si="9"/>
        <v>0</v>
      </c>
      <c r="BG139" s="151">
        <f t="shared" si="10"/>
        <v>0</v>
      </c>
      <c r="BH139" s="151">
        <f t="shared" si="11"/>
        <v>0</v>
      </c>
      <c r="BI139" s="151">
        <f t="shared" si="12"/>
        <v>0</v>
      </c>
      <c r="BJ139" s="14" t="s">
        <v>86</v>
      </c>
      <c r="BK139" s="151">
        <f t="shared" si="13"/>
        <v>0</v>
      </c>
      <c r="BL139" s="14" t="s">
        <v>151</v>
      </c>
      <c r="BM139" s="150" t="s">
        <v>376</v>
      </c>
    </row>
    <row r="140" spans="1:65" s="12" customFormat="1" ht="22.8" customHeight="1">
      <c r="B140" s="125"/>
      <c r="D140" s="126" t="s">
        <v>77</v>
      </c>
      <c r="E140" s="152" t="s">
        <v>210</v>
      </c>
      <c r="F140" s="152" t="s">
        <v>211</v>
      </c>
      <c r="I140" s="128"/>
      <c r="J140" s="128"/>
      <c r="K140" s="153">
        <f>BK140</f>
        <v>0</v>
      </c>
      <c r="M140" s="125"/>
      <c r="N140" s="130"/>
      <c r="O140" s="131"/>
      <c r="P140" s="131"/>
      <c r="Q140" s="132">
        <f>SUM(Q141:Q151)</f>
        <v>0</v>
      </c>
      <c r="R140" s="132">
        <f>SUM(R141:R151)</f>
        <v>0</v>
      </c>
      <c r="S140" s="131"/>
      <c r="T140" s="133">
        <f>SUM(T141:T151)</f>
        <v>0</v>
      </c>
      <c r="U140" s="131"/>
      <c r="V140" s="133">
        <f>SUM(V141:V151)</f>
        <v>5.5879399999999996E-2</v>
      </c>
      <c r="W140" s="131"/>
      <c r="X140" s="134">
        <f>SUM(X141:X151)</f>
        <v>6.9281970000000008</v>
      </c>
      <c r="AR140" s="126" t="s">
        <v>86</v>
      </c>
      <c r="AT140" s="135" t="s">
        <v>77</v>
      </c>
      <c r="AU140" s="135" t="s">
        <v>86</v>
      </c>
      <c r="AY140" s="126" t="s">
        <v>152</v>
      </c>
      <c r="BK140" s="136">
        <f>SUM(BK141:BK151)</f>
        <v>0</v>
      </c>
    </row>
    <row r="141" spans="1:65" s="2" customFormat="1" ht="33" customHeight="1">
      <c r="A141" s="29"/>
      <c r="B141" s="137"/>
      <c r="C141" s="138" t="s">
        <v>219</v>
      </c>
      <c r="D141" s="138" t="s">
        <v>153</v>
      </c>
      <c r="E141" s="139" t="s">
        <v>212</v>
      </c>
      <c r="F141" s="140" t="s">
        <v>213</v>
      </c>
      <c r="G141" s="141" t="s">
        <v>196</v>
      </c>
      <c r="H141" s="142">
        <v>145.72</v>
      </c>
      <c r="I141" s="143"/>
      <c r="J141" s="143"/>
      <c r="K141" s="144">
        <f t="shared" ref="K141:K151" si="14">ROUND(P141*H141,2)</f>
        <v>0</v>
      </c>
      <c r="L141" s="140" t="s">
        <v>173</v>
      </c>
      <c r="M141" s="30"/>
      <c r="N141" s="145" t="s">
        <v>1</v>
      </c>
      <c r="O141" s="146" t="s">
        <v>41</v>
      </c>
      <c r="P141" s="147">
        <f t="shared" ref="P141:P151" si="15">I141+J141</f>
        <v>0</v>
      </c>
      <c r="Q141" s="147">
        <f t="shared" ref="Q141:Q151" si="16">ROUND(I141*H141,2)</f>
        <v>0</v>
      </c>
      <c r="R141" s="147">
        <f t="shared" ref="R141:R151" si="17">ROUND(J141*H141,2)</f>
        <v>0</v>
      </c>
      <c r="S141" s="55"/>
      <c r="T141" s="148">
        <f t="shared" ref="T141:T151" si="18">S141*H141</f>
        <v>0</v>
      </c>
      <c r="U141" s="148">
        <v>1.2999999999999999E-4</v>
      </c>
      <c r="V141" s="148">
        <f t="shared" ref="V141:V151" si="19">U141*H141</f>
        <v>1.8943599999999998E-2</v>
      </c>
      <c r="W141" s="148">
        <v>0</v>
      </c>
      <c r="X141" s="149">
        <f t="shared" ref="X141:X151" si="20">W141*H141</f>
        <v>0</v>
      </c>
      <c r="Y141" s="29"/>
      <c r="Z141" s="29"/>
      <c r="AA141" s="29"/>
      <c r="AB141" s="29"/>
      <c r="AC141" s="29"/>
      <c r="AD141" s="29"/>
      <c r="AE141" s="29"/>
      <c r="AR141" s="150" t="s">
        <v>151</v>
      </c>
      <c r="AT141" s="150" t="s">
        <v>153</v>
      </c>
      <c r="AU141" s="150" t="s">
        <v>88</v>
      </c>
      <c r="AY141" s="14" t="s">
        <v>152</v>
      </c>
      <c r="BE141" s="151">
        <f t="shared" ref="BE141:BE151" si="21">IF(O141="základní",K141,0)</f>
        <v>0</v>
      </c>
      <c r="BF141" s="151">
        <f t="shared" ref="BF141:BF151" si="22">IF(O141="snížená",K141,0)</f>
        <v>0</v>
      </c>
      <c r="BG141" s="151">
        <f t="shared" ref="BG141:BG151" si="23">IF(O141="zákl. přenesená",K141,0)</f>
        <v>0</v>
      </c>
      <c r="BH141" s="151">
        <f t="shared" ref="BH141:BH151" si="24">IF(O141="sníž. přenesená",K141,0)</f>
        <v>0</v>
      </c>
      <c r="BI141" s="151">
        <f t="shared" ref="BI141:BI151" si="25">IF(O141="nulová",K141,0)</f>
        <v>0</v>
      </c>
      <c r="BJ141" s="14" t="s">
        <v>86</v>
      </c>
      <c r="BK141" s="151">
        <f t="shared" ref="BK141:BK151" si="26">ROUND(P141*H141,2)</f>
        <v>0</v>
      </c>
      <c r="BL141" s="14" t="s">
        <v>151</v>
      </c>
      <c r="BM141" s="150" t="s">
        <v>377</v>
      </c>
    </row>
    <row r="142" spans="1:65" s="2" customFormat="1" ht="24.15" customHeight="1">
      <c r="A142" s="29"/>
      <c r="B142" s="137"/>
      <c r="C142" s="138" t="s">
        <v>210</v>
      </c>
      <c r="D142" s="138" t="s">
        <v>153</v>
      </c>
      <c r="E142" s="139" t="s">
        <v>216</v>
      </c>
      <c r="F142" s="140" t="s">
        <v>217</v>
      </c>
      <c r="G142" s="141" t="s">
        <v>196</v>
      </c>
      <c r="H142" s="142">
        <v>145.72</v>
      </c>
      <c r="I142" s="143"/>
      <c r="J142" s="143"/>
      <c r="K142" s="144">
        <f t="shared" si="14"/>
        <v>0</v>
      </c>
      <c r="L142" s="140" t="s">
        <v>173</v>
      </c>
      <c r="M142" s="30"/>
      <c r="N142" s="145" t="s">
        <v>1</v>
      </c>
      <c r="O142" s="146" t="s">
        <v>41</v>
      </c>
      <c r="P142" s="147">
        <f t="shared" si="15"/>
        <v>0</v>
      </c>
      <c r="Q142" s="147">
        <f t="shared" si="16"/>
        <v>0</v>
      </c>
      <c r="R142" s="147">
        <f t="shared" si="17"/>
        <v>0</v>
      </c>
      <c r="S142" s="55"/>
      <c r="T142" s="148">
        <f t="shared" si="18"/>
        <v>0</v>
      </c>
      <c r="U142" s="148">
        <v>4.0000000000000003E-5</v>
      </c>
      <c r="V142" s="148">
        <f t="shared" si="19"/>
        <v>5.8288000000000003E-3</v>
      </c>
      <c r="W142" s="148">
        <v>0</v>
      </c>
      <c r="X142" s="149">
        <f t="shared" si="20"/>
        <v>0</v>
      </c>
      <c r="Y142" s="29"/>
      <c r="Z142" s="29"/>
      <c r="AA142" s="29"/>
      <c r="AB142" s="29"/>
      <c r="AC142" s="29"/>
      <c r="AD142" s="29"/>
      <c r="AE142" s="29"/>
      <c r="AR142" s="150" t="s">
        <v>151</v>
      </c>
      <c r="AT142" s="150" t="s">
        <v>153</v>
      </c>
      <c r="AU142" s="150" t="s">
        <v>88</v>
      </c>
      <c r="AY142" s="14" t="s">
        <v>152</v>
      </c>
      <c r="BE142" s="151">
        <f t="shared" si="21"/>
        <v>0</v>
      </c>
      <c r="BF142" s="151">
        <f t="shared" si="22"/>
        <v>0</v>
      </c>
      <c r="BG142" s="151">
        <f t="shared" si="23"/>
        <v>0</v>
      </c>
      <c r="BH142" s="151">
        <f t="shared" si="24"/>
        <v>0</v>
      </c>
      <c r="BI142" s="151">
        <f t="shared" si="25"/>
        <v>0</v>
      </c>
      <c r="BJ142" s="14" t="s">
        <v>86</v>
      </c>
      <c r="BK142" s="151">
        <f t="shared" si="26"/>
        <v>0</v>
      </c>
      <c r="BL142" s="14" t="s">
        <v>151</v>
      </c>
      <c r="BM142" s="150" t="s">
        <v>378</v>
      </c>
    </row>
    <row r="143" spans="1:65" s="2" customFormat="1" ht="22.8">
      <c r="A143" s="29"/>
      <c r="B143" s="137"/>
      <c r="C143" s="138" t="s">
        <v>89</v>
      </c>
      <c r="D143" s="138" t="s">
        <v>153</v>
      </c>
      <c r="E143" s="139" t="s">
        <v>379</v>
      </c>
      <c r="F143" s="140" t="s">
        <v>380</v>
      </c>
      <c r="G143" s="141" t="s">
        <v>196</v>
      </c>
      <c r="H143" s="142">
        <v>7.069</v>
      </c>
      <c r="I143" s="143"/>
      <c r="J143" s="143"/>
      <c r="K143" s="144">
        <f t="shared" si="14"/>
        <v>0</v>
      </c>
      <c r="L143" s="140" t="s">
        <v>173</v>
      </c>
      <c r="M143" s="30"/>
      <c r="N143" s="145" t="s">
        <v>1</v>
      </c>
      <c r="O143" s="146" t="s">
        <v>41</v>
      </c>
      <c r="P143" s="147">
        <f t="shared" si="15"/>
        <v>0</v>
      </c>
      <c r="Q143" s="147">
        <f t="shared" si="16"/>
        <v>0</v>
      </c>
      <c r="R143" s="147">
        <f t="shared" si="17"/>
        <v>0</v>
      </c>
      <c r="S143" s="55"/>
      <c r="T143" s="148">
        <f t="shared" si="18"/>
        <v>0</v>
      </c>
      <c r="U143" s="148">
        <v>0</v>
      </c>
      <c r="V143" s="148">
        <f t="shared" si="19"/>
        <v>0</v>
      </c>
      <c r="W143" s="148">
        <v>0.13100000000000001</v>
      </c>
      <c r="X143" s="149">
        <f t="shared" si="20"/>
        <v>0.92603900000000006</v>
      </c>
      <c r="Y143" s="29"/>
      <c r="Z143" s="29"/>
      <c r="AA143" s="29"/>
      <c r="AB143" s="29"/>
      <c r="AC143" s="29"/>
      <c r="AD143" s="29"/>
      <c r="AE143" s="29"/>
      <c r="AR143" s="150" t="s">
        <v>151</v>
      </c>
      <c r="AT143" s="150" t="s">
        <v>153</v>
      </c>
      <c r="AU143" s="150" t="s">
        <v>88</v>
      </c>
      <c r="AY143" s="14" t="s">
        <v>152</v>
      </c>
      <c r="BE143" s="151">
        <f t="shared" si="21"/>
        <v>0</v>
      </c>
      <c r="BF143" s="151">
        <f t="shared" si="22"/>
        <v>0</v>
      </c>
      <c r="BG143" s="151">
        <f t="shared" si="23"/>
        <v>0</v>
      </c>
      <c r="BH143" s="151">
        <f t="shared" si="24"/>
        <v>0</v>
      </c>
      <c r="BI143" s="151">
        <f t="shared" si="25"/>
        <v>0</v>
      </c>
      <c r="BJ143" s="14" t="s">
        <v>86</v>
      </c>
      <c r="BK143" s="151">
        <f t="shared" si="26"/>
        <v>0</v>
      </c>
      <c r="BL143" s="14" t="s">
        <v>151</v>
      </c>
      <c r="BM143" s="150" t="s">
        <v>381</v>
      </c>
    </row>
    <row r="144" spans="1:65" s="2" customFormat="1" ht="22.8">
      <c r="A144" s="29"/>
      <c r="B144" s="137"/>
      <c r="C144" s="138" t="s">
        <v>231</v>
      </c>
      <c r="D144" s="138" t="s">
        <v>153</v>
      </c>
      <c r="E144" s="139" t="s">
        <v>382</v>
      </c>
      <c r="F144" s="140" t="s">
        <v>383</v>
      </c>
      <c r="G144" s="141" t="s">
        <v>196</v>
      </c>
      <c r="H144" s="142">
        <v>13.78</v>
      </c>
      <c r="I144" s="143"/>
      <c r="J144" s="143"/>
      <c r="K144" s="144">
        <f t="shared" si="14"/>
        <v>0</v>
      </c>
      <c r="L144" s="140" t="s">
        <v>173</v>
      </c>
      <c r="M144" s="30"/>
      <c r="N144" s="145" t="s">
        <v>1</v>
      </c>
      <c r="O144" s="146" t="s">
        <v>41</v>
      </c>
      <c r="P144" s="147">
        <f t="shared" si="15"/>
        <v>0</v>
      </c>
      <c r="Q144" s="147">
        <f t="shared" si="16"/>
        <v>0</v>
      </c>
      <c r="R144" s="147">
        <f t="shared" si="17"/>
        <v>0</v>
      </c>
      <c r="S144" s="55"/>
      <c r="T144" s="148">
        <f t="shared" si="18"/>
        <v>0</v>
      </c>
      <c r="U144" s="148">
        <v>0</v>
      </c>
      <c r="V144" s="148">
        <f t="shared" si="19"/>
        <v>0</v>
      </c>
      <c r="W144" s="148">
        <v>0</v>
      </c>
      <c r="X144" s="149">
        <f t="shared" si="20"/>
        <v>0</v>
      </c>
      <c r="Y144" s="29"/>
      <c r="Z144" s="29"/>
      <c r="AA144" s="29"/>
      <c r="AB144" s="29"/>
      <c r="AC144" s="29"/>
      <c r="AD144" s="29"/>
      <c r="AE144" s="29"/>
      <c r="AR144" s="150" t="s">
        <v>151</v>
      </c>
      <c r="AT144" s="150" t="s">
        <v>153</v>
      </c>
      <c r="AU144" s="150" t="s">
        <v>88</v>
      </c>
      <c r="AY144" s="14" t="s">
        <v>152</v>
      </c>
      <c r="BE144" s="151">
        <f t="shared" si="21"/>
        <v>0</v>
      </c>
      <c r="BF144" s="151">
        <f t="shared" si="22"/>
        <v>0</v>
      </c>
      <c r="BG144" s="151">
        <f t="shared" si="23"/>
        <v>0</v>
      </c>
      <c r="BH144" s="151">
        <f t="shared" si="24"/>
        <v>0</v>
      </c>
      <c r="BI144" s="151">
        <f t="shared" si="25"/>
        <v>0</v>
      </c>
      <c r="BJ144" s="14" t="s">
        <v>86</v>
      </c>
      <c r="BK144" s="151">
        <f t="shared" si="26"/>
        <v>0</v>
      </c>
      <c r="BL144" s="14" t="s">
        <v>151</v>
      </c>
      <c r="BM144" s="150" t="s">
        <v>384</v>
      </c>
    </row>
    <row r="145" spans="1:65" s="2" customFormat="1" ht="24.15" customHeight="1">
      <c r="A145" s="29"/>
      <c r="B145" s="137"/>
      <c r="C145" s="138" t="s">
        <v>236</v>
      </c>
      <c r="D145" s="138" t="s">
        <v>153</v>
      </c>
      <c r="E145" s="139" t="s">
        <v>385</v>
      </c>
      <c r="F145" s="140" t="s">
        <v>386</v>
      </c>
      <c r="G145" s="141" t="s">
        <v>196</v>
      </c>
      <c r="H145" s="142">
        <v>13.78</v>
      </c>
      <c r="I145" s="143"/>
      <c r="J145" s="143"/>
      <c r="K145" s="144">
        <f t="shared" si="14"/>
        <v>0</v>
      </c>
      <c r="L145" s="140" t="s">
        <v>173</v>
      </c>
      <c r="M145" s="30"/>
      <c r="N145" s="145" t="s">
        <v>1</v>
      </c>
      <c r="O145" s="146" t="s">
        <v>41</v>
      </c>
      <c r="P145" s="147">
        <f t="shared" si="15"/>
        <v>0</v>
      </c>
      <c r="Q145" s="147">
        <f t="shared" si="16"/>
        <v>0</v>
      </c>
      <c r="R145" s="147">
        <f t="shared" si="17"/>
        <v>0</v>
      </c>
      <c r="S145" s="55"/>
      <c r="T145" s="148">
        <f t="shared" si="18"/>
        <v>0</v>
      </c>
      <c r="U145" s="148">
        <v>0</v>
      </c>
      <c r="V145" s="148">
        <f t="shared" si="19"/>
        <v>0</v>
      </c>
      <c r="W145" s="148">
        <v>3.5000000000000003E-2</v>
      </c>
      <c r="X145" s="149">
        <f t="shared" si="20"/>
        <v>0.48230000000000001</v>
      </c>
      <c r="Y145" s="29"/>
      <c r="Z145" s="29"/>
      <c r="AA145" s="29"/>
      <c r="AB145" s="29"/>
      <c r="AC145" s="29"/>
      <c r="AD145" s="29"/>
      <c r="AE145" s="29"/>
      <c r="AR145" s="150" t="s">
        <v>151</v>
      </c>
      <c r="AT145" s="150" t="s">
        <v>153</v>
      </c>
      <c r="AU145" s="150" t="s">
        <v>88</v>
      </c>
      <c r="AY145" s="14" t="s">
        <v>152</v>
      </c>
      <c r="BE145" s="151">
        <f t="shared" si="21"/>
        <v>0</v>
      </c>
      <c r="BF145" s="151">
        <f t="shared" si="22"/>
        <v>0</v>
      </c>
      <c r="BG145" s="151">
        <f t="shared" si="23"/>
        <v>0</v>
      </c>
      <c r="BH145" s="151">
        <f t="shared" si="24"/>
        <v>0</v>
      </c>
      <c r="BI145" s="151">
        <f t="shared" si="25"/>
        <v>0</v>
      </c>
      <c r="BJ145" s="14" t="s">
        <v>86</v>
      </c>
      <c r="BK145" s="151">
        <f t="shared" si="26"/>
        <v>0</v>
      </c>
      <c r="BL145" s="14" t="s">
        <v>151</v>
      </c>
      <c r="BM145" s="150" t="s">
        <v>387</v>
      </c>
    </row>
    <row r="146" spans="1:65" s="2" customFormat="1" ht="22.8">
      <c r="A146" s="29"/>
      <c r="B146" s="137"/>
      <c r="C146" s="138" t="s">
        <v>240</v>
      </c>
      <c r="D146" s="138" t="s">
        <v>153</v>
      </c>
      <c r="E146" s="139" t="s">
        <v>220</v>
      </c>
      <c r="F146" s="140" t="s">
        <v>221</v>
      </c>
      <c r="G146" s="141" t="s">
        <v>196</v>
      </c>
      <c r="H146" s="142">
        <v>10.8</v>
      </c>
      <c r="I146" s="143"/>
      <c r="J146" s="143"/>
      <c r="K146" s="144">
        <f t="shared" si="14"/>
        <v>0</v>
      </c>
      <c r="L146" s="140" t="s">
        <v>173</v>
      </c>
      <c r="M146" s="30"/>
      <c r="N146" s="145" t="s">
        <v>1</v>
      </c>
      <c r="O146" s="146" t="s">
        <v>41</v>
      </c>
      <c r="P146" s="147">
        <f t="shared" si="15"/>
        <v>0</v>
      </c>
      <c r="Q146" s="147">
        <f t="shared" si="16"/>
        <v>0</v>
      </c>
      <c r="R146" s="147">
        <f t="shared" si="17"/>
        <v>0</v>
      </c>
      <c r="S146" s="55"/>
      <c r="T146" s="148">
        <f t="shared" si="18"/>
        <v>0</v>
      </c>
      <c r="U146" s="148">
        <v>0</v>
      </c>
      <c r="V146" s="148">
        <f t="shared" si="19"/>
        <v>0</v>
      </c>
      <c r="W146" s="148">
        <v>7.5999999999999998E-2</v>
      </c>
      <c r="X146" s="149">
        <f t="shared" si="20"/>
        <v>0.82080000000000009</v>
      </c>
      <c r="Y146" s="29"/>
      <c r="Z146" s="29"/>
      <c r="AA146" s="29"/>
      <c r="AB146" s="29"/>
      <c r="AC146" s="29"/>
      <c r="AD146" s="29"/>
      <c r="AE146" s="29"/>
      <c r="AR146" s="150" t="s">
        <v>151</v>
      </c>
      <c r="AT146" s="150" t="s">
        <v>153</v>
      </c>
      <c r="AU146" s="150" t="s">
        <v>88</v>
      </c>
      <c r="AY146" s="14" t="s">
        <v>152</v>
      </c>
      <c r="BE146" s="151">
        <f t="shared" si="21"/>
        <v>0</v>
      </c>
      <c r="BF146" s="151">
        <f t="shared" si="22"/>
        <v>0</v>
      </c>
      <c r="BG146" s="151">
        <f t="shared" si="23"/>
        <v>0</v>
      </c>
      <c r="BH146" s="151">
        <f t="shared" si="24"/>
        <v>0</v>
      </c>
      <c r="BI146" s="151">
        <f t="shared" si="25"/>
        <v>0</v>
      </c>
      <c r="BJ146" s="14" t="s">
        <v>86</v>
      </c>
      <c r="BK146" s="151">
        <f t="shared" si="26"/>
        <v>0</v>
      </c>
      <c r="BL146" s="14" t="s">
        <v>151</v>
      </c>
      <c r="BM146" s="150" t="s">
        <v>388</v>
      </c>
    </row>
    <row r="147" spans="1:65" s="2" customFormat="1" ht="33" customHeight="1">
      <c r="A147" s="29"/>
      <c r="B147" s="137"/>
      <c r="C147" s="138" t="s">
        <v>244</v>
      </c>
      <c r="D147" s="138" t="s">
        <v>153</v>
      </c>
      <c r="E147" s="139" t="s">
        <v>223</v>
      </c>
      <c r="F147" s="140" t="s">
        <v>224</v>
      </c>
      <c r="G147" s="141" t="s">
        <v>196</v>
      </c>
      <c r="H147" s="142">
        <v>127.19</v>
      </c>
      <c r="I147" s="143"/>
      <c r="J147" s="143"/>
      <c r="K147" s="144">
        <f t="shared" si="14"/>
        <v>0</v>
      </c>
      <c r="L147" s="140" t="s">
        <v>173</v>
      </c>
      <c r="M147" s="30"/>
      <c r="N147" s="145" t="s">
        <v>1</v>
      </c>
      <c r="O147" s="146" t="s">
        <v>41</v>
      </c>
      <c r="P147" s="147">
        <f t="shared" si="15"/>
        <v>0</v>
      </c>
      <c r="Q147" s="147">
        <f t="shared" si="16"/>
        <v>0</v>
      </c>
      <c r="R147" s="147">
        <f t="shared" si="17"/>
        <v>0</v>
      </c>
      <c r="S147" s="55"/>
      <c r="T147" s="148">
        <f t="shared" si="18"/>
        <v>0</v>
      </c>
      <c r="U147" s="148">
        <v>0</v>
      </c>
      <c r="V147" s="148">
        <f t="shared" si="19"/>
        <v>0</v>
      </c>
      <c r="W147" s="148">
        <v>2E-3</v>
      </c>
      <c r="X147" s="149">
        <f t="shared" si="20"/>
        <v>0.25438</v>
      </c>
      <c r="Y147" s="29"/>
      <c r="Z147" s="29"/>
      <c r="AA147" s="29"/>
      <c r="AB147" s="29"/>
      <c r="AC147" s="29"/>
      <c r="AD147" s="29"/>
      <c r="AE147" s="29"/>
      <c r="AR147" s="150" t="s">
        <v>151</v>
      </c>
      <c r="AT147" s="150" t="s">
        <v>153</v>
      </c>
      <c r="AU147" s="150" t="s">
        <v>88</v>
      </c>
      <c r="AY147" s="14" t="s">
        <v>152</v>
      </c>
      <c r="BE147" s="151">
        <f t="shared" si="21"/>
        <v>0</v>
      </c>
      <c r="BF147" s="151">
        <f t="shared" si="22"/>
        <v>0</v>
      </c>
      <c r="BG147" s="151">
        <f t="shared" si="23"/>
        <v>0</v>
      </c>
      <c r="BH147" s="151">
        <f t="shared" si="24"/>
        <v>0</v>
      </c>
      <c r="BI147" s="151">
        <f t="shared" si="25"/>
        <v>0</v>
      </c>
      <c r="BJ147" s="14" t="s">
        <v>86</v>
      </c>
      <c r="BK147" s="151">
        <f t="shared" si="26"/>
        <v>0</v>
      </c>
      <c r="BL147" s="14" t="s">
        <v>151</v>
      </c>
      <c r="BM147" s="150" t="s">
        <v>389</v>
      </c>
    </row>
    <row r="148" spans="1:65" s="2" customFormat="1" ht="33" customHeight="1">
      <c r="A148" s="29"/>
      <c r="B148" s="137"/>
      <c r="C148" s="138" t="s">
        <v>9</v>
      </c>
      <c r="D148" s="138" t="s">
        <v>153</v>
      </c>
      <c r="E148" s="139" t="s">
        <v>226</v>
      </c>
      <c r="F148" s="140" t="s">
        <v>227</v>
      </c>
      <c r="G148" s="141" t="s">
        <v>196</v>
      </c>
      <c r="H148" s="142">
        <v>304.05900000000003</v>
      </c>
      <c r="I148" s="143"/>
      <c r="J148" s="143"/>
      <c r="K148" s="144">
        <f t="shared" si="14"/>
        <v>0</v>
      </c>
      <c r="L148" s="140" t="s">
        <v>173</v>
      </c>
      <c r="M148" s="30"/>
      <c r="N148" s="145" t="s">
        <v>1</v>
      </c>
      <c r="O148" s="146" t="s">
        <v>41</v>
      </c>
      <c r="P148" s="147">
        <f t="shared" si="15"/>
        <v>0</v>
      </c>
      <c r="Q148" s="147">
        <f t="shared" si="16"/>
        <v>0</v>
      </c>
      <c r="R148" s="147">
        <f t="shared" si="17"/>
        <v>0</v>
      </c>
      <c r="S148" s="55"/>
      <c r="T148" s="148">
        <f t="shared" si="18"/>
        <v>0</v>
      </c>
      <c r="U148" s="148">
        <v>0</v>
      </c>
      <c r="V148" s="148">
        <f t="shared" si="19"/>
        <v>0</v>
      </c>
      <c r="W148" s="148">
        <v>2E-3</v>
      </c>
      <c r="X148" s="149">
        <f t="shared" si="20"/>
        <v>0.60811800000000005</v>
      </c>
      <c r="Y148" s="29"/>
      <c r="Z148" s="29"/>
      <c r="AA148" s="29"/>
      <c r="AB148" s="29"/>
      <c r="AC148" s="29"/>
      <c r="AD148" s="29"/>
      <c r="AE148" s="29"/>
      <c r="AR148" s="150" t="s">
        <v>151</v>
      </c>
      <c r="AT148" s="150" t="s">
        <v>153</v>
      </c>
      <c r="AU148" s="150" t="s">
        <v>88</v>
      </c>
      <c r="AY148" s="14" t="s">
        <v>152</v>
      </c>
      <c r="BE148" s="151">
        <f t="shared" si="21"/>
        <v>0</v>
      </c>
      <c r="BF148" s="151">
        <f t="shared" si="22"/>
        <v>0</v>
      </c>
      <c r="BG148" s="151">
        <f t="shared" si="23"/>
        <v>0</v>
      </c>
      <c r="BH148" s="151">
        <f t="shared" si="24"/>
        <v>0</v>
      </c>
      <c r="BI148" s="151">
        <f t="shared" si="25"/>
        <v>0</v>
      </c>
      <c r="BJ148" s="14" t="s">
        <v>86</v>
      </c>
      <c r="BK148" s="151">
        <f t="shared" si="26"/>
        <v>0</v>
      </c>
      <c r="BL148" s="14" t="s">
        <v>151</v>
      </c>
      <c r="BM148" s="150" t="s">
        <v>390</v>
      </c>
    </row>
    <row r="149" spans="1:65" s="2" customFormat="1" ht="24.15" customHeight="1">
      <c r="A149" s="29"/>
      <c r="B149" s="137"/>
      <c r="C149" s="138" t="s">
        <v>257</v>
      </c>
      <c r="D149" s="138" t="s">
        <v>153</v>
      </c>
      <c r="E149" s="139" t="s">
        <v>391</v>
      </c>
      <c r="F149" s="140" t="s">
        <v>392</v>
      </c>
      <c r="G149" s="141" t="s">
        <v>196</v>
      </c>
      <c r="H149" s="142">
        <v>56.42</v>
      </c>
      <c r="I149" s="143"/>
      <c r="J149" s="143"/>
      <c r="K149" s="144">
        <f t="shared" si="14"/>
        <v>0</v>
      </c>
      <c r="L149" s="140" t="s">
        <v>173</v>
      </c>
      <c r="M149" s="30"/>
      <c r="N149" s="145" t="s">
        <v>1</v>
      </c>
      <c r="O149" s="146" t="s">
        <v>41</v>
      </c>
      <c r="P149" s="147">
        <f t="shared" si="15"/>
        <v>0</v>
      </c>
      <c r="Q149" s="147">
        <f t="shared" si="16"/>
        <v>0</v>
      </c>
      <c r="R149" s="147">
        <f t="shared" si="17"/>
        <v>0</v>
      </c>
      <c r="S149" s="55"/>
      <c r="T149" s="148">
        <f t="shared" si="18"/>
        <v>0</v>
      </c>
      <c r="U149" s="148">
        <v>0</v>
      </c>
      <c r="V149" s="148">
        <f t="shared" si="19"/>
        <v>0</v>
      </c>
      <c r="W149" s="148">
        <v>6.8000000000000005E-2</v>
      </c>
      <c r="X149" s="149">
        <f t="shared" si="20"/>
        <v>3.8365600000000004</v>
      </c>
      <c r="Y149" s="29"/>
      <c r="Z149" s="29"/>
      <c r="AA149" s="29"/>
      <c r="AB149" s="29"/>
      <c r="AC149" s="29"/>
      <c r="AD149" s="29"/>
      <c r="AE149" s="29"/>
      <c r="AR149" s="150" t="s">
        <v>151</v>
      </c>
      <c r="AT149" s="150" t="s">
        <v>153</v>
      </c>
      <c r="AU149" s="150" t="s">
        <v>88</v>
      </c>
      <c r="AY149" s="14" t="s">
        <v>152</v>
      </c>
      <c r="BE149" s="151">
        <f t="shared" si="21"/>
        <v>0</v>
      </c>
      <c r="BF149" s="151">
        <f t="shared" si="22"/>
        <v>0</v>
      </c>
      <c r="BG149" s="151">
        <f t="shared" si="23"/>
        <v>0</v>
      </c>
      <c r="BH149" s="151">
        <f t="shared" si="24"/>
        <v>0</v>
      </c>
      <c r="BI149" s="151">
        <f t="shared" si="25"/>
        <v>0</v>
      </c>
      <c r="BJ149" s="14" t="s">
        <v>86</v>
      </c>
      <c r="BK149" s="151">
        <f t="shared" si="26"/>
        <v>0</v>
      </c>
      <c r="BL149" s="14" t="s">
        <v>151</v>
      </c>
      <c r="BM149" s="150" t="s">
        <v>393</v>
      </c>
    </row>
    <row r="150" spans="1:65" s="2" customFormat="1" ht="33" customHeight="1">
      <c r="A150" s="29"/>
      <c r="B150" s="137"/>
      <c r="C150" s="138" t="s">
        <v>261</v>
      </c>
      <c r="D150" s="138" t="s">
        <v>153</v>
      </c>
      <c r="E150" s="139" t="s">
        <v>394</v>
      </c>
      <c r="F150" s="140" t="s">
        <v>395</v>
      </c>
      <c r="G150" s="141" t="s">
        <v>325</v>
      </c>
      <c r="H150" s="142">
        <v>5</v>
      </c>
      <c r="I150" s="143"/>
      <c r="J150" s="143"/>
      <c r="K150" s="144">
        <f t="shared" si="14"/>
        <v>0</v>
      </c>
      <c r="L150" s="140" t="s">
        <v>173</v>
      </c>
      <c r="M150" s="30"/>
      <c r="N150" s="145" t="s">
        <v>1</v>
      </c>
      <c r="O150" s="146" t="s">
        <v>41</v>
      </c>
      <c r="P150" s="147">
        <f t="shared" si="15"/>
        <v>0</v>
      </c>
      <c r="Q150" s="147">
        <f t="shared" si="16"/>
        <v>0</v>
      </c>
      <c r="R150" s="147">
        <f t="shared" si="17"/>
        <v>0</v>
      </c>
      <c r="S150" s="55"/>
      <c r="T150" s="148">
        <f t="shared" si="18"/>
        <v>0</v>
      </c>
      <c r="U150" s="148">
        <v>3.0300000000000001E-3</v>
      </c>
      <c r="V150" s="148">
        <f t="shared" si="19"/>
        <v>1.515E-2</v>
      </c>
      <c r="W150" s="148">
        <v>0</v>
      </c>
      <c r="X150" s="149">
        <f t="shared" si="20"/>
        <v>0</v>
      </c>
      <c r="Y150" s="29"/>
      <c r="Z150" s="29"/>
      <c r="AA150" s="29"/>
      <c r="AB150" s="29"/>
      <c r="AC150" s="29"/>
      <c r="AD150" s="29"/>
      <c r="AE150" s="29"/>
      <c r="AR150" s="150" t="s">
        <v>151</v>
      </c>
      <c r="AT150" s="150" t="s">
        <v>153</v>
      </c>
      <c r="AU150" s="150" t="s">
        <v>88</v>
      </c>
      <c r="AY150" s="14" t="s">
        <v>152</v>
      </c>
      <c r="BE150" s="151">
        <f t="shared" si="21"/>
        <v>0</v>
      </c>
      <c r="BF150" s="151">
        <f t="shared" si="22"/>
        <v>0</v>
      </c>
      <c r="BG150" s="151">
        <f t="shared" si="23"/>
        <v>0</v>
      </c>
      <c r="BH150" s="151">
        <f t="shared" si="24"/>
        <v>0</v>
      </c>
      <c r="BI150" s="151">
        <f t="shared" si="25"/>
        <v>0</v>
      </c>
      <c r="BJ150" s="14" t="s">
        <v>86</v>
      </c>
      <c r="BK150" s="151">
        <f t="shared" si="26"/>
        <v>0</v>
      </c>
      <c r="BL150" s="14" t="s">
        <v>151</v>
      </c>
      <c r="BM150" s="150" t="s">
        <v>396</v>
      </c>
    </row>
    <row r="151" spans="1:65" s="2" customFormat="1" ht="33" customHeight="1">
      <c r="A151" s="29"/>
      <c r="B151" s="137"/>
      <c r="C151" s="138" t="s">
        <v>267</v>
      </c>
      <c r="D151" s="138" t="s">
        <v>153</v>
      </c>
      <c r="E151" s="139" t="s">
        <v>397</v>
      </c>
      <c r="F151" s="140" t="s">
        <v>398</v>
      </c>
      <c r="G151" s="141" t="s">
        <v>325</v>
      </c>
      <c r="H151" s="142">
        <v>2.7</v>
      </c>
      <c r="I151" s="143"/>
      <c r="J151" s="143"/>
      <c r="K151" s="144">
        <f t="shared" si="14"/>
        <v>0</v>
      </c>
      <c r="L151" s="140" t="s">
        <v>173</v>
      </c>
      <c r="M151" s="30"/>
      <c r="N151" s="145" t="s">
        <v>1</v>
      </c>
      <c r="O151" s="146" t="s">
        <v>41</v>
      </c>
      <c r="P151" s="147">
        <f t="shared" si="15"/>
        <v>0</v>
      </c>
      <c r="Q151" s="147">
        <f t="shared" si="16"/>
        <v>0</v>
      </c>
      <c r="R151" s="147">
        <f t="shared" si="17"/>
        <v>0</v>
      </c>
      <c r="S151" s="55"/>
      <c r="T151" s="148">
        <f t="shared" si="18"/>
        <v>0</v>
      </c>
      <c r="U151" s="148">
        <v>5.9100000000000003E-3</v>
      </c>
      <c r="V151" s="148">
        <f t="shared" si="19"/>
        <v>1.5957000000000002E-2</v>
      </c>
      <c r="W151" s="148">
        <v>0</v>
      </c>
      <c r="X151" s="149">
        <f t="shared" si="20"/>
        <v>0</v>
      </c>
      <c r="Y151" s="29"/>
      <c r="Z151" s="29"/>
      <c r="AA151" s="29"/>
      <c r="AB151" s="29"/>
      <c r="AC151" s="29"/>
      <c r="AD151" s="29"/>
      <c r="AE151" s="29"/>
      <c r="AR151" s="150" t="s">
        <v>151</v>
      </c>
      <c r="AT151" s="150" t="s">
        <v>153</v>
      </c>
      <c r="AU151" s="150" t="s">
        <v>88</v>
      </c>
      <c r="AY151" s="14" t="s">
        <v>152</v>
      </c>
      <c r="BE151" s="151">
        <f t="shared" si="21"/>
        <v>0</v>
      </c>
      <c r="BF151" s="151">
        <f t="shared" si="22"/>
        <v>0</v>
      </c>
      <c r="BG151" s="151">
        <f t="shared" si="23"/>
        <v>0</v>
      </c>
      <c r="BH151" s="151">
        <f t="shared" si="24"/>
        <v>0</v>
      </c>
      <c r="BI151" s="151">
        <f t="shared" si="25"/>
        <v>0</v>
      </c>
      <c r="BJ151" s="14" t="s">
        <v>86</v>
      </c>
      <c r="BK151" s="151">
        <f t="shared" si="26"/>
        <v>0</v>
      </c>
      <c r="BL151" s="14" t="s">
        <v>151</v>
      </c>
      <c r="BM151" s="150" t="s">
        <v>399</v>
      </c>
    </row>
    <row r="152" spans="1:65" s="12" customFormat="1" ht="22.8" customHeight="1">
      <c r="B152" s="125"/>
      <c r="D152" s="126" t="s">
        <v>77</v>
      </c>
      <c r="E152" s="152" t="s">
        <v>229</v>
      </c>
      <c r="F152" s="152" t="s">
        <v>230</v>
      </c>
      <c r="I152" s="128"/>
      <c r="J152" s="128"/>
      <c r="K152" s="153">
        <f>BK152</f>
        <v>0</v>
      </c>
      <c r="M152" s="125"/>
      <c r="N152" s="130"/>
      <c r="O152" s="131"/>
      <c r="P152" s="131"/>
      <c r="Q152" s="132">
        <f>SUM(Q153:Q156)</f>
        <v>0</v>
      </c>
      <c r="R152" s="132">
        <f>SUM(R153:R156)</f>
        <v>0</v>
      </c>
      <c r="S152" s="131"/>
      <c r="T152" s="133">
        <f>SUM(T153:T156)</f>
        <v>0</v>
      </c>
      <c r="U152" s="131"/>
      <c r="V152" s="133">
        <f>SUM(V153:V156)</f>
        <v>0</v>
      </c>
      <c r="W152" s="131"/>
      <c r="X152" s="134">
        <f>SUM(X153:X156)</f>
        <v>0</v>
      </c>
      <c r="AR152" s="126" t="s">
        <v>86</v>
      </c>
      <c r="AT152" s="135" t="s">
        <v>77</v>
      </c>
      <c r="AU152" s="135" t="s">
        <v>86</v>
      </c>
      <c r="AY152" s="126" t="s">
        <v>152</v>
      </c>
      <c r="BK152" s="136">
        <f>SUM(BK153:BK156)</f>
        <v>0</v>
      </c>
    </row>
    <row r="153" spans="1:65" s="2" customFormat="1" ht="24.15" customHeight="1">
      <c r="A153" s="29"/>
      <c r="B153" s="137"/>
      <c r="C153" s="138" t="s">
        <v>271</v>
      </c>
      <c r="D153" s="138" t="s">
        <v>153</v>
      </c>
      <c r="E153" s="139" t="s">
        <v>232</v>
      </c>
      <c r="F153" s="140" t="s">
        <v>233</v>
      </c>
      <c r="G153" s="141" t="s">
        <v>234</v>
      </c>
      <c r="H153" s="142">
        <v>8.36</v>
      </c>
      <c r="I153" s="143"/>
      <c r="J153" s="143"/>
      <c r="K153" s="144">
        <f>ROUND(P153*H153,2)</f>
        <v>0</v>
      </c>
      <c r="L153" s="140" t="s">
        <v>173</v>
      </c>
      <c r="M153" s="30"/>
      <c r="N153" s="145" t="s">
        <v>1</v>
      </c>
      <c r="O153" s="146" t="s">
        <v>41</v>
      </c>
      <c r="P153" s="147">
        <f>I153+J153</f>
        <v>0</v>
      </c>
      <c r="Q153" s="147">
        <f>ROUND(I153*H153,2)</f>
        <v>0</v>
      </c>
      <c r="R153" s="147">
        <f>ROUND(J153*H153,2)</f>
        <v>0</v>
      </c>
      <c r="S153" s="55"/>
      <c r="T153" s="148">
        <f>S153*H153</f>
        <v>0</v>
      </c>
      <c r="U153" s="148">
        <v>0</v>
      </c>
      <c r="V153" s="148">
        <f>U153*H153</f>
        <v>0</v>
      </c>
      <c r="W153" s="148">
        <v>0</v>
      </c>
      <c r="X153" s="149">
        <f>W153*H153</f>
        <v>0</v>
      </c>
      <c r="Y153" s="29"/>
      <c r="Z153" s="29"/>
      <c r="AA153" s="29"/>
      <c r="AB153" s="29"/>
      <c r="AC153" s="29"/>
      <c r="AD153" s="29"/>
      <c r="AE153" s="29"/>
      <c r="AR153" s="150" t="s">
        <v>151</v>
      </c>
      <c r="AT153" s="150" t="s">
        <v>153</v>
      </c>
      <c r="AU153" s="150" t="s">
        <v>88</v>
      </c>
      <c r="AY153" s="14" t="s">
        <v>152</v>
      </c>
      <c r="BE153" s="151">
        <f>IF(O153="základní",K153,0)</f>
        <v>0</v>
      </c>
      <c r="BF153" s="151">
        <f>IF(O153="snížená",K153,0)</f>
        <v>0</v>
      </c>
      <c r="BG153" s="151">
        <f>IF(O153="zákl. přenesená",K153,0)</f>
        <v>0</v>
      </c>
      <c r="BH153" s="151">
        <f>IF(O153="sníž. přenesená",K153,0)</f>
        <v>0</v>
      </c>
      <c r="BI153" s="151">
        <f>IF(O153="nulová",K153,0)</f>
        <v>0</v>
      </c>
      <c r="BJ153" s="14" t="s">
        <v>86</v>
      </c>
      <c r="BK153" s="151">
        <f>ROUND(P153*H153,2)</f>
        <v>0</v>
      </c>
      <c r="BL153" s="14" t="s">
        <v>151</v>
      </c>
      <c r="BM153" s="150" t="s">
        <v>400</v>
      </c>
    </row>
    <row r="154" spans="1:65" s="2" customFormat="1" ht="24.15" customHeight="1">
      <c r="A154" s="29"/>
      <c r="B154" s="137"/>
      <c r="C154" s="138" t="s">
        <v>92</v>
      </c>
      <c r="D154" s="138" t="s">
        <v>153</v>
      </c>
      <c r="E154" s="139" t="s">
        <v>237</v>
      </c>
      <c r="F154" s="140" t="s">
        <v>238</v>
      </c>
      <c r="G154" s="141" t="s">
        <v>234</v>
      </c>
      <c r="H154" s="142">
        <v>8.36</v>
      </c>
      <c r="I154" s="143"/>
      <c r="J154" s="143"/>
      <c r="K154" s="144">
        <f>ROUND(P154*H154,2)</f>
        <v>0</v>
      </c>
      <c r="L154" s="140" t="s">
        <v>173</v>
      </c>
      <c r="M154" s="30"/>
      <c r="N154" s="145" t="s">
        <v>1</v>
      </c>
      <c r="O154" s="146" t="s">
        <v>41</v>
      </c>
      <c r="P154" s="147">
        <f>I154+J154</f>
        <v>0</v>
      </c>
      <c r="Q154" s="147">
        <f>ROUND(I154*H154,2)</f>
        <v>0</v>
      </c>
      <c r="R154" s="147">
        <f>ROUND(J154*H154,2)</f>
        <v>0</v>
      </c>
      <c r="S154" s="55"/>
      <c r="T154" s="148">
        <f>S154*H154</f>
        <v>0</v>
      </c>
      <c r="U154" s="148">
        <v>0</v>
      </c>
      <c r="V154" s="148">
        <f>U154*H154</f>
        <v>0</v>
      </c>
      <c r="W154" s="148">
        <v>0</v>
      </c>
      <c r="X154" s="149">
        <f>W154*H154</f>
        <v>0</v>
      </c>
      <c r="Y154" s="29"/>
      <c r="Z154" s="29"/>
      <c r="AA154" s="29"/>
      <c r="AB154" s="29"/>
      <c r="AC154" s="29"/>
      <c r="AD154" s="29"/>
      <c r="AE154" s="29"/>
      <c r="AR154" s="150" t="s">
        <v>151</v>
      </c>
      <c r="AT154" s="150" t="s">
        <v>153</v>
      </c>
      <c r="AU154" s="150" t="s">
        <v>88</v>
      </c>
      <c r="AY154" s="14" t="s">
        <v>152</v>
      </c>
      <c r="BE154" s="151">
        <f>IF(O154="základní",K154,0)</f>
        <v>0</v>
      </c>
      <c r="BF154" s="151">
        <f>IF(O154="snížená",K154,0)</f>
        <v>0</v>
      </c>
      <c r="BG154" s="151">
        <f>IF(O154="zákl. přenesená",K154,0)</f>
        <v>0</v>
      </c>
      <c r="BH154" s="151">
        <f>IF(O154="sníž. přenesená",K154,0)</f>
        <v>0</v>
      </c>
      <c r="BI154" s="151">
        <f>IF(O154="nulová",K154,0)</f>
        <v>0</v>
      </c>
      <c r="BJ154" s="14" t="s">
        <v>86</v>
      </c>
      <c r="BK154" s="151">
        <f>ROUND(P154*H154,2)</f>
        <v>0</v>
      </c>
      <c r="BL154" s="14" t="s">
        <v>151</v>
      </c>
      <c r="BM154" s="150" t="s">
        <v>401</v>
      </c>
    </row>
    <row r="155" spans="1:65" s="2" customFormat="1" ht="24.15" customHeight="1">
      <c r="A155" s="29"/>
      <c r="B155" s="137"/>
      <c r="C155" s="138" t="s">
        <v>8</v>
      </c>
      <c r="D155" s="138" t="s">
        <v>153</v>
      </c>
      <c r="E155" s="139" t="s">
        <v>241</v>
      </c>
      <c r="F155" s="140" t="s">
        <v>242</v>
      </c>
      <c r="G155" s="141" t="s">
        <v>234</v>
      </c>
      <c r="H155" s="142">
        <v>75.239999999999995</v>
      </c>
      <c r="I155" s="143"/>
      <c r="J155" s="143"/>
      <c r="K155" s="144">
        <f>ROUND(P155*H155,2)</f>
        <v>0</v>
      </c>
      <c r="L155" s="140" t="s">
        <v>173</v>
      </c>
      <c r="M155" s="30"/>
      <c r="N155" s="145" t="s">
        <v>1</v>
      </c>
      <c r="O155" s="146" t="s">
        <v>41</v>
      </c>
      <c r="P155" s="147">
        <f>I155+J155</f>
        <v>0</v>
      </c>
      <c r="Q155" s="147">
        <f>ROUND(I155*H155,2)</f>
        <v>0</v>
      </c>
      <c r="R155" s="147">
        <f>ROUND(J155*H155,2)</f>
        <v>0</v>
      </c>
      <c r="S155" s="55"/>
      <c r="T155" s="148">
        <f>S155*H155</f>
        <v>0</v>
      </c>
      <c r="U155" s="148">
        <v>0</v>
      </c>
      <c r="V155" s="148">
        <f>U155*H155</f>
        <v>0</v>
      </c>
      <c r="W155" s="148">
        <v>0</v>
      </c>
      <c r="X155" s="149">
        <f>W155*H155</f>
        <v>0</v>
      </c>
      <c r="Y155" s="29"/>
      <c r="Z155" s="29"/>
      <c r="AA155" s="29"/>
      <c r="AB155" s="29"/>
      <c r="AC155" s="29"/>
      <c r="AD155" s="29"/>
      <c r="AE155" s="29"/>
      <c r="AR155" s="150" t="s">
        <v>151</v>
      </c>
      <c r="AT155" s="150" t="s">
        <v>153</v>
      </c>
      <c r="AU155" s="150" t="s">
        <v>88</v>
      </c>
      <c r="AY155" s="14" t="s">
        <v>152</v>
      </c>
      <c r="BE155" s="151">
        <f>IF(O155="základní",K155,0)</f>
        <v>0</v>
      </c>
      <c r="BF155" s="151">
        <f>IF(O155="snížená",K155,0)</f>
        <v>0</v>
      </c>
      <c r="BG155" s="151">
        <f>IF(O155="zákl. přenesená",K155,0)</f>
        <v>0</v>
      </c>
      <c r="BH155" s="151">
        <f>IF(O155="sníž. přenesená",K155,0)</f>
        <v>0</v>
      </c>
      <c r="BI155" s="151">
        <f>IF(O155="nulová",K155,0)</f>
        <v>0</v>
      </c>
      <c r="BJ155" s="14" t="s">
        <v>86</v>
      </c>
      <c r="BK155" s="151">
        <f>ROUND(P155*H155,2)</f>
        <v>0</v>
      </c>
      <c r="BL155" s="14" t="s">
        <v>151</v>
      </c>
      <c r="BM155" s="150" t="s">
        <v>402</v>
      </c>
    </row>
    <row r="156" spans="1:65" s="2" customFormat="1" ht="33" customHeight="1">
      <c r="A156" s="29"/>
      <c r="B156" s="137"/>
      <c r="C156" s="138" t="s">
        <v>281</v>
      </c>
      <c r="D156" s="138" t="s">
        <v>153</v>
      </c>
      <c r="E156" s="139" t="s">
        <v>245</v>
      </c>
      <c r="F156" s="140" t="s">
        <v>246</v>
      </c>
      <c r="G156" s="141" t="s">
        <v>234</v>
      </c>
      <c r="H156" s="142">
        <v>8.36</v>
      </c>
      <c r="I156" s="143"/>
      <c r="J156" s="143"/>
      <c r="K156" s="144">
        <f>ROUND(P156*H156,2)</f>
        <v>0</v>
      </c>
      <c r="L156" s="140" t="s">
        <v>173</v>
      </c>
      <c r="M156" s="30"/>
      <c r="N156" s="145" t="s">
        <v>1</v>
      </c>
      <c r="O156" s="146" t="s">
        <v>41</v>
      </c>
      <c r="P156" s="147">
        <f>I156+J156</f>
        <v>0</v>
      </c>
      <c r="Q156" s="147">
        <f>ROUND(I156*H156,2)</f>
        <v>0</v>
      </c>
      <c r="R156" s="147">
        <f>ROUND(J156*H156,2)</f>
        <v>0</v>
      </c>
      <c r="S156" s="55"/>
      <c r="T156" s="148">
        <f>S156*H156</f>
        <v>0</v>
      </c>
      <c r="U156" s="148">
        <v>0</v>
      </c>
      <c r="V156" s="148">
        <f>U156*H156</f>
        <v>0</v>
      </c>
      <c r="W156" s="148">
        <v>0</v>
      </c>
      <c r="X156" s="149">
        <f>W156*H156</f>
        <v>0</v>
      </c>
      <c r="Y156" s="29"/>
      <c r="Z156" s="29"/>
      <c r="AA156" s="29"/>
      <c r="AB156" s="29"/>
      <c r="AC156" s="29"/>
      <c r="AD156" s="29"/>
      <c r="AE156" s="29"/>
      <c r="AR156" s="150" t="s">
        <v>151</v>
      </c>
      <c r="AT156" s="150" t="s">
        <v>153</v>
      </c>
      <c r="AU156" s="150" t="s">
        <v>88</v>
      </c>
      <c r="AY156" s="14" t="s">
        <v>152</v>
      </c>
      <c r="BE156" s="151">
        <f>IF(O156="základní",K156,0)</f>
        <v>0</v>
      </c>
      <c r="BF156" s="151">
        <f>IF(O156="snížená",K156,0)</f>
        <v>0</v>
      </c>
      <c r="BG156" s="151">
        <f>IF(O156="zákl. přenesená",K156,0)</f>
        <v>0</v>
      </c>
      <c r="BH156" s="151">
        <f>IF(O156="sníž. přenesená",K156,0)</f>
        <v>0</v>
      </c>
      <c r="BI156" s="151">
        <f>IF(O156="nulová",K156,0)</f>
        <v>0</v>
      </c>
      <c r="BJ156" s="14" t="s">
        <v>86</v>
      </c>
      <c r="BK156" s="151">
        <f>ROUND(P156*H156,2)</f>
        <v>0</v>
      </c>
      <c r="BL156" s="14" t="s">
        <v>151</v>
      </c>
      <c r="BM156" s="150" t="s">
        <v>403</v>
      </c>
    </row>
    <row r="157" spans="1:65" s="12" customFormat="1" ht="22.8" customHeight="1">
      <c r="B157" s="125"/>
      <c r="D157" s="126" t="s">
        <v>77</v>
      </c>
      <c r="E157" s="152" t="s">
        <v>248</v>
      </c>
      <c r="F157" s="152" t="s">
        <v>249</v>
      </c>
      <c r="I157" s="128"/>
      <c r="J157" s="128"/>
      <c r="K157" s="153">
        <f>BK157</f>
        <v>0</v>
      </c>
      <c r="M157" s="125"/>
      <c r="N157" s="130"/>
      <c r="O157" s="131"/>
      <c r="P157" s="131"/>
      <c r="Q157" s="132">
        <f>Q158</f>
        <v>0</v>
      </c>
      <c r="R157" s="132">
        <f>R158</f>
        <v>0</v>
      </c>
      <c r="S157" s="131"/>
      <c r="T157" s="133">
        <f>T158</f>
        <v>0</v>
      </c>
      <c r="U157" s="131"/>
      <c r="V157" s="133">
        <f>V158</f>
        <v>0</v>
      </c>
      <c r="W157" s="131"/>
      <c r="X157" s="134">
        <f>X158</f>
        <v>0</v>
      </c>
      <c r="AR157" s="126" t="s">
        <v>86</v>
      </c>
      <c r="AT157" s="135" t="s">
        <v>77</v>
      </c>
      <c r="AU157" s="135" t="s">
        <v>86</v>
      </c>
      <c r="AY157" s="126" t="s">
        <v>152</v>
      </c>
      <c r="BK157" s="136">
        <f>BK158</f>
        <v>0</v>
      </c>
    </row>
    <row r="158" spans="1:65" s="2" customFormat="1" ht="24.15" customHeight="1">
      <c r="A158" s="29"/>
      <c r="B158" s="137"/>
      <c r="C158" s="138" t="s">
        <v>285</v>
      </c>
      <c r="D158" s="138" t="s">
        <v>153</v>
      </c>
      <c r="E158" s="139" t="s">
        <v>250</v>
      </c>
      <c r="F158" s="140" t="s">
        <v>251</v>
      </c>
      <c r="G158" s="141" t="s">
        <v>234</v>
      </c>
      <c r="H158" s="142">
        <v>5.8849999999999998</v>
      </c>
      <c r="I158" s="143"/>
      <c r="J158" s="143"/>
      <c r="K158" s="144">
        <f>ROUND(P158*H158,2)</f>
        <v>0</v>
      </c>
      <c r="L158" s="140" t="s">
        <v>173</v>
      </c>
      <c r="M158" s="30"/>
      <c r="N158" s="145" t="s">
        <v>1</v>
      </c>
      <c r="O158" s="146" t="s">
        <v>41</v>
      </c>
      <c r="P158" s="147">
        <f>I158+J158</f>
        <v>0</v>
      </c>
      <c r="Q158" s="147">
        <f>ROUND(I158*H158,2)</f>
        <v>0</v>
      </c>
      <c r="R158" s="147">
        <f>ROUND(J158*H158,2)</f>
        <v>0</v>
      </c>
      <c r="S158" s="55"/>
      <c r="T158" s="148">
        <f>S158*H158</f>
        <v>0</v>
      </c>
      <c r="U158" s="148">
        <v>0</v>
      </c>
      <c r="V158" s="148">
        <f>U158*H158</f>
        <v>0</v>
      </c>
      <c r="W158" s="148">
        <v>0</v>
      </c>
      <c r="X158" s="149">
        <f>W158*H158</f>
        <v>0</v>
      </c>
      <c r="Y158" s="29"/>
      <c r="Z158" s="29"/>
      <c r="AA158" s="29"/>
      <c r="AB158" s="29"/>
      <c r="AC158" s="29"/>
      <c r="AD158" s="29"/>
      <c r="AE158" s="29"/>
      <c r="AR158" s="150" t="s">
        <v>151</v>
      </c>
      <c r="AT158" s="150" t="s">
        <v>153</v>
      </c>
      <c r="AU158" s="150" t="s">
        <v>88</v>
      </c>
      <c r="AY158" s="14" t="s">
        <v>152</v>
      </c>
      <c r="BE158" s="151">
        <f>IF(O158="základní",K158,0)</f>
        <v>0</v>
      </c>
      <c r="BF158" s="151">
        <f>IF(O158="snížená",K158,0)</f>
        <v>0</v>
      </c>
      <c r="BG158" s="151">
        <f>IF(O158="zákl. přenesená",K158,0)</f>
        <v>0</v>
      </c>
      <c r="BH158" s="151">
        <f>IF(O158="sníž. přenesená",K158,0)</f>
        <v>0</v>
      </c>
      <c r="BI158" s="151">
        <f>IF(O158="nulová",K158,0)</f>
        <v>0</v>
      </c>
      <c r="BJ158" s="14" t="s">
        <v>86</v>
      </c>
      <c r="BK158" s="151">
        <f>ROUND(P158*H158,2)</f>
        <v>0</v>
      </c>
      <c r="BL158" s="14" t="s">
        <v>151</v>
      </c>
      <c r="BM158" s="150" t="s">
        <v>404</v>
      </c>
    </row>
    <row r="159" spans="1:65" s="12" customFormat="1" ht="25.95" customHeight="1">
      <c r="B159" s="125"/>
      <c r="D159" s="126" t="s">
        <v>77</v>
      </c>
      <c r="E159" s="127" t="s">
        <v>253</v>
      </c>
      <c r="F159" s="127" t="s">
        <v>254</v>
      </c>
      <c r="I159" s="128"/>
      <c r="J159" s="128"/>
      <c r="K159" s="129">
        <f>BK159</f>
        <v>0</v>
      </c>
      <c r="M159" s="125"/>
      <c r="N159" s="130"/>
      <c r="O159" s="131"/>
      <c r="P159" s="131"/>
      <c r="Q159" s="132">
        <f>Q160+Q164+Q173+Q176+Q187+Q194+Q204+Q213</f>
        <v>0</v>
      </c>
      <c r="R159" s="132">
        <f>R160+R164+R173+R176+R187+R194+R204+R213</f>
        <v>0</v>
      </c>
      <c r="S159" s="131"/>
      <c r="T159" s="133">
        <f>T160+T164+T173+T176+T187+T194+T204+T213</f>
        <v>0</v>
      </c>
      <c r="U159" s="131"/>
      <c r="V159" s="133">
        <f>V160+V164+V173+V176+V187+V194+V204+V213</f>
        <v>6.2474228500000004</v>
      </c>
      <c r="W159" s="131"/>
      <c r="X159" s="134">
        <f>X160+X164+X173+X176+X187+X194+X204+X213</f>
        <v>1.4317041900000003</v>
      </c>
      <c r="AR159" s="126" t="s">
        <v>88</v>
      </c>
      <c r="AT159" s="135" t="s">
        <v>77</v>
      </c>
      <c r="AU159" s="135" t="s">
        <v>78</v>
      </c>
      <c r="AY159" s="126" t="s">
        <v>152</v>
      </c>
      <c r="BK159" s="136">
        <f>BK160+BK164+BK173+BK176+BK187+BK194+BK204+BK213</f>
        <v>0</v>
      </c>
    </row>
    <row r="160" spans="1:65" s="12" customFormat="1" ht="22.8" customHeight="1">
      <c r="B160" s="125"/>
      <c r="D160" s="126" t="s">
        <v>77</v>
      </c>
      <c r="E160" s="152" t="s">
        <v>405</v>
      </c>
      <c r="F160" s="152" t="s">
        <v>406</v>
      </c>
      <c r="I160" s="128"/>
      <c r="J160" s="128"/>
      <c r="K160" s="153">
        <f>BK160</f>
        <v>0</v>
      </c>
      <c r="M160" s="125"/>
      <c r="N160" s="130"/>
      <c r="O160" s="131"/>
      <c r="P160" s="131"/>
      <c r="Q160" s="132">
        <f>SUM(Q161:Q163)</f>
        <v>0</v>
      </c>
      <c r="R160" s="132">
        <f>SUM(R161:R163)</f>
        <v>0</v>
      </c>
      <c r="S160" s="131"/>
      <c r="T160" s="133">
        <f>SUM(T161:T163)</f>
        <v>0</v>
      </c>
      <c r="U160" s="131"/>
      <c r="V160" s="133">
        <f>SUM(V161:V163)</f>
        <v>7.9184000000000004E-2</v>
      </c>
      <c r="W160" s="131"/>
      <c r="X160" s="134">
        <f>SUM(X161:X163)</f>
        <v>0</v>
      </c>
      <c r="AR160" s="126" t="s">
        <v>88</v>
      </c>
      <c r="AT160" s="135" t="s">
        <v>77</v>
      </c>
      <c r="AU160" s="135" t="s">
        <v>86</v>
      </c>
      <c r="AY160" s="126" t="s">
        <v>152</v>
      </c>
      <c r="BK160" s="136">
        <f>SUM(BK161:BK163)</f>
        <v>0</v>
      </c>
    </row>
    <row r="161" spans="1:65" s="2" customFormat="1" ht="24.15" customHeight="1">
      <c r="A161" s="29"/>
      <c r="B161" s="137"/>
      <c r="C161" s="138" t="s">
        <v>289</v>
      </c>
      <c r="D161" s="138" t="s">
        <v>153</v>
      </c>
      <c r="E161" s="139" t="s">
        <v>407</v>
      </c>
      <c r="F161" s="140" t="s">
        <v>408</v>
      </c>
      <c r="G161" s="141" t="s">
        <v>196</v>
      </c>
      <c r="H161" s="142">
        <v>13.78</v>
      </c>
      <c r="I161" s="143"/>
      <c r="J161" s="143"/>
      <c r="K161" s="144">
        <f>ROUND(P161*H161,2)</f>
        <v>0</v>
      </c>
      <c r="L161" s="140" t="s">
        <v>173</v>
      </c>
      <c r="M161" s="30"/>
      <c r="N161" s="145" t="s">
        <v>1</v>
      </c>
      <c r="O161" s="146" t="s">
        <v>41</v>
      </c>
      <c r="P161" s="147">
        <f>I161+J161</f>
        <v>0</v>
      </c>
      <c r="Q161" s="147">
        <f>ROUND(I161*H161,2)</f>
        <v>0</v>
      </c>
      <c r="R161" s="147">
        <f>ROUND(J161*H161,2)</f>
        <v>0</v>
      </c>
      <c r="S161" s="55"/>
      <c r="T161" s="148">
        <f>S161*H161</f>
        <v>0</v>
      </c>
      <c r="U161" s="148">
        <v>3.5000000000000001E-3</v>
      </c>
      <c r="V161" s="148">
        <f>U161*H161</f>
        <v>4.8230000000000002E-2</v>
      </c>
      <c r="W161" s="148">
        <v>0</v>
      </c>
      <c r="X161" s="149">
        <f>W161*H161</f>
        <v>0</v>
      </c>
      <c r="Y161" s="29"/>
      <c r="Z161" s="29"/>
      <c r="AA161" s="29"/>
      <c r="AB161" s="29"/>
      <c r="AC161" s="29"/>
      <c r="AD161" s="29"/>
      <c r="AE161" s="29"/>
      <c r="AR161" s="150" t="s">
        <v>257</v>
      </c>
      <c r="AT161" s="150" t="s">
        <v>153</v>
      </c>
      <c r="AU161" s="150" t="s">
        <v>88</v>
      </c>
      <c r="AY161" s="14" t="s">
        <v>152</v>
      </c>
      <c r="BE161" s="151">
        <f>IF(O161="základní",K161,0)</f>
        <v>0</v>
      </c>
      <c r="BF161" s="151">
        <f>IF(O161="snížená",K161,0)</f>
        <v>0</v>
      </c>
      <c r="BG161" s="151">
        <f>IF(O161="zákl. přenesená",K161,0)</f>
        <v>0</v>
      </c>
      <c r="BH161" s="151">
        <f>IF(O161="sníž. přenesená",K161,0)</f>
        <v>0</v>
      </c>
      <c r="BI161" s="151">
        <f>IF(O161="nulová",K161,0)</f>
        <v>0</v>
      </c>
      <c r="BJ161" s="14" t="s">
        <v>86</v>
      </c>
      <c r="BK161" s="151">
        <f>ROUND(P161*H161,2)</f>
        <v>0</v>
      </c>
      <c r="BL161" s="14" t="s">
        <v>257</v>
      </c>
      <c r="BM161" s="150" t="s">
        <v>409</v>
      </c>
    </row>
    <row r="162" spans="1:65" s="2" customFormat="1" ht="24.15" customHeight="1">
      <c r="A162" s="29"/>
      <c r="B162" s="137"/>
      <c r="C162" s="138" t="s">
        <v>293</v>
      </c>
      <c r="D162" s="138" t="s">
        <v>153</v>
      </c>
      <c r="E162" s="139" t="s">
        <v>410</v>
      </c>
      <c r="F162" s="140" t="s">
        <v>411</v>
      </c>
      <c r="G162" s="141" t="s">
        <v>196</v>
      </c>
      <c r="H162" s="142">
        <v>8.8439999999999994</v>
      </c>
      <c r="I162" s="143"/>
      <c r="J162" s="143"/>
      <c r="K162" s="144">
        <f>ROUND(P162*H162,2)</f>
        <v>0</v>
      </c>
      <c r="L162" s="140" t="s">
        <v>173</v>
      </c>
      <c r="M162" s="30"/>
      <c r="N162" s="145" t="s">
        <v>1</v>
      </c>
      <c r="O162" s="146" t="s">
        <v>41</v>
      </c>
      <c r="P162" s="147">
        <f>I162+J162</f>
        <v>0</v>
      </c>
      <c r="Q162" s="147">
        <f>ROUND(I162*H162,2)</f>
        <v>0</v>
      </c>
      <c r="R162" s="147">
        <f>ROUND(J162*H162,2)</f>
        <v>0</v>
      </c>
      <c r="S162" s="55"/>
      <c r="T162" s="148">
        <f>S162*H162</f>
        <v>0</v>
      </c>
      <c r="U162" s="148">
        <v>3.5000000000000001E-3</v>
      </c>
      <c r="V162" s="148">
        <f>U162*H162</f>
        <v>3.0953999999999999E-2</v>
      </c>
      <c r="W162" s="148">
        <v>0</v>
      </c>
      <c r="X162" s="149">
        <f>W162*H162</f>
        <v>0</v>
      </c>
      <c r="Y162" s="29"/>
      <c r="Z162" s="29"/>
      <c r="AA162" s="29"/>
      <c r="AB162" s="29"/>
      <c r="AC162" s="29"/>
      <c r="AD162" s="29"/>
      <c r="AE162" s="29"/>
      <c r="AR162" s="150" t="s">
        <v>257</v>
      </c>
      <c r="AT162" s="150" t="s">
        <v>153</v>
      </c>
      <c r="AU162" s="150" t="s">
        <v>88</v>
      </c>
      <c r="AY162" s="14" t="s">
        <v>152</v>
      </c>
      <c r="BE162" s="151">
        <f>IF(O162="základní",K162,0)</f>
        <v>0</v>
      </c>
      <c r="BF162" s="151">
        <f>IF(O162="snížená",K162,0)</f>
        <v>0</v>
      </c>
      <c r="BG162" s="151">
        <f>IF(O162="zákl. přenesená",K162,0)</f>
        <v>0</v>
      </c>
      <c r="BH162" s="151">
        <f>IF(O162="sníž. přenesená",K162,0)</f>
        <v>0</v>
      </c>
      <c r="BI162" s="151">
        <f>IF(O162="nulová",K162,0)</f>
        <v>0</v>
      </c>
      <c r="BJ162" s="14" t="s">
        <v>86</v>
      </c>
      <c r="BK162" s="151">
        <f>ROUND(P162*H162,2)</f>
        <v>0</v>
      </c>
      <c r="BL162" s="14" t="s">
        <v>257</v>
      </c>
      <c r="BM162" s="150" t="s">
        <v>412</v>
      </c>
    </row>
    <row r="163" spans="1:65" s="2" customFormat="1" ht="24.15" customHeight="1">
      <c r="A163" s="29"/>
      <c r="B163" s="137"/>
      <c r="C163" s="138" t="s">
        <v>297</v>
      </c>
      <c r="D163" s="138" t="s">
        <v>153</v>
      </c>
      <c r="E163" s="139" t="s">
        <v>413</v>
      </c>
      <c r="F163" s="140" t="s">
        <v>414</v>
      </c>
      <c r="G163" s="141" t="s">
        <v>304</v>
      </c>
      <c r="H163" s="170"/>
      <c r="I163" s="143"/>
      <c r="J163" s="143"/>
      <c r="K163" s="144">
        <f>ROUND(P163*H163,2)</f>
        <v>0</v>
      </c>
      <c r="L163" s="140" t="s">
        <v>173</v>
      </c>
      <c r="M163" s="30"/>
      <c r="N163" s="145" t="s">
        <v>1</v>
      </c>
      <c r="O163" s="146" t="s">
        <v>41</v>
      </c>
      <c r="P163" s="147">
        <f>I163+J163</f>
        <v>0</v>
      </c>
      <c r="Q163" s="147">
        <f>ROUND(I163*H163,2)</f>
        <v>0</v>
      </c>
      <c r="R163" s="147">
        <f>ROUND(J163*H163,2)</f>
        <v>0</v>
      </c>
      <c r="S163" s="55"/>
      <c r="T163" s="148">
        <f>S163*H163</f>
        <v>0</v>
      </c>
      <c r="U163" s="148">
        <v>0</v>
      </c>
      <c r="V163" s="148">
        <f>U163*H163</f>
        <v>0</v>
      </c>
      <c r="W163" s="148">
        <v>0</v>
      </c>
      <c r="X163" s="149">
        <f>W163*H163</f>
        <v>0</v>
      </c>
      <c r="Y163" s="29"/>
      <c r="Z163" s="29"/>
      <c r="AA163" s="29"/>
      <c r="AB163" s="29"/>
      <c r="AC163" s="29"/>
      <c r="AD163" s="29"/>
      <c r="AE163" s="29"/>
      <c r="AR163" s="150" t="s">
        <v>257</v>
      </c>
      <c r="AT163" s="150" t="s">
        <v>153</v>
      </c>
      <c r="AU163" s="150" t="s">
        <v>88</v>
      </c>
      <c r="AY163" s="14" t="s">
        <v>152</v>
      </c>
      <c r="BE163" s="151">
        <f>IF(O163="základní",K163,0)</f>
        <v>0</v>
      </c>
      <c r="BF163" s="151">
        <f>IF(O163="snížená",K163,0)</f>
        <v>0</v>
      </c>
      <c r="BG163" s="151">
        <f>IF(O163="zákl. přenesená",K163,0)</f>
        <v>0</v>
      </c>
      <c r="BH163" s="151">
        <f>IF(O163="sníž. přenesená",K163,0)</f>
        <v>0</v>
      </c>
      <c r="BI163" s="151">
        <f>IF(O163="nulová",K163,0)</f>
        <v>0</v>
      </c>
      <c r="BJ163" s="14" t="s">
        <v>86</v>
      </c>
      <c r="BK163" s="151">
        <f>ROUND(P163*H163,2)</f>
        <v>0</v>
      </c>
      <c r="BL163" s="14" t="s">
        <v>257</v>
      </c>
      <c r="BM163" s="150" t="s">
        <v>415</v>
      </c>
    </row>
    <row r="164" spans="1:65" s="12" customFormat="1" ht="22.8" customHeight="1">
      <c r="B164" s="125"/>
      <c r="D164" s="126" t="s">
        <v>77</v>
      </c>
      <c r="E164" s="152" t="s">
        <v>416</v>
      </c>
      <c r="F164" s="152" t="s">
        <v>417</v>
      </c>
      <c r="I164" s="128"/>
      <c r="J164" s="128"/>
      <c r="K164" s="153">
        <f>BK164</f>
        <v>0</v>
      </c>
      <c r="M164" s="125"/>
      <c r="N164" s="130"/>
      <c r="O164" s="131"/>
      <c r="P164" s="131"/>
      <c r="Q164" s="132">
        <f>SUM(Q165:Q172)</f>
        <v>0</v>
      </c>
      <c r="R164" s="132">
        <f>SUM(R165:R172)</f>
        <v>0</v>
      </c>
      <c r="S164" s="131"/>
      <c r="T164" s="133">
        <f>SUM(T165:T172)</f>
        <v>0</v>
      </c>
      <c r="U164" s="131"/>
      <c r="V164" s="133">
        <f>SUM(V165:V172)</f>
        <v>3.1568605000000005</v>
      </c>
      <c r="W164" s="131"/>
      <c r="X164" s="134">
        <f>SUM(X165:X172)</f>
        <v>0.82799999999999996</v>
      </c>
      <c r="AR164" s="126" t="s">
        <v>88</v>
      </c>
      <c r="AT164" s="135" t="s">
        <v>77</v>
      </c>
      <c r="AU164" s="135" t="s">
        <v>86</v>
      </c>
      <c r="AY164" s="126" t="s">
        <v>152</v>
      </c>
      <c r="BK164" s="136">
        <f>SUM(BK165:BK172)</f>
        <v>0</v>
      </c>
    </row>
    <row r="165" spans="1:65" s="2" customFormat="1" ht="33" customHeight="1">
      <c r="A165" s="29"/>
      <c r="B165" s="137"/>
      <c r="C165" s="138" t="s">
        <v>301</v>
      </c>
      <c r="D165" s="138" t="s">
        <v>153</v>
      </c>
      <c r="E165" s="139" t="s">
        <v>418</v>
      </c>
      <c r="F165" s="140" t="s">
        <v>419</v>
      </c>
      <c r="G165" s="141" t="s">
        <v>196</v>
      </c>
      <c r="H165" s="142">
        <v>75.97</v>
      </c>
      <c r="I165" s="143"/>
      <c r="J165" s="143"/>
      <c r="K165" s="144">
        <f t="shared" ref="K165:K172" si="27">ROUND(P165*H165,2)</f>
        <v>0</v>
      </c>
      <c r="L165" s="140" t="s">
        <v>173</v>
      </c>
      <c r="M165" s="30"/>
      <c r="N165" s="145" t="s">
        <v>1</v>
      </c>
      <c r="O165" s="146" t="s">
        <v>41</v>
      </c>
      <c r="P165" s="147">
        <f t="shared" ref="P165:P172" si="28">I165+J165</f>
        <v>0</v>
      </c>
      <c r="Q165" s="147">
        <f t="shared" ref="Q165:Q172" si="29">ROUND(I165*H165,2)</f>
        <v>0</v>
      </c>
      <c r="R165" s="147">
        <f t="shared" ref="R165:R172" si="30">ROUND(J165*H165,2)</f>
        <v>0</v>
      </c>
      <c r="S165" s="55"/>
      <c r="T165" s="148">
        <f t="shared" ref="T165:T172" si="31">S165*H165</f>
        <v>0</v>
      </c>
      <c r="U165" s="148">
        <v>1.5650000000000001E-2</v>
      </c>
      <c r="V165" s="148">
        <f t="shared" ref="V165:V172" si="32">U165*H165</f>
        <v>1.1889305000000001</v>
      </c>
      <c r="W165" s="148">
        <v>0</v>
      </c>
      <c r="X165" s="149">
        <f t="shared" ref="X165:X172" si="33">W165*H165</f>
        <v>0</v>
      </c>
      <c r="Y165" s="29"/>
      <c r="Z165" s="29"/>
      <c r="AA165" s="29"/>
      <c r="AB165" s="29"/>
      <c r="AC165" s="29"/>
      <c r="AD165" s="29"/>
      <c r="AE165" s="29"/>
      <c r="AR165" s="150" t="s">
        <v>257</v>
      </c>
      <c r="AT165" s="150" t="s">
        <v>153</v>
      </c>
      <c r="AU165" s="150" t="s">
        <v>88</v>
      </c>
      <c r="AY165" s="14" t="s">
        <v>152</v>
      </c>
      <c r="BE165" s="151">
        <f t="shared" ref="BE165:BE172" si="34">IF(O165="základní",K165,0)</f>
        <v>0</v>
      </c>
      <c r="BF165" s="151">
        <f t="shared" ref="BF165:BF172" si="35">IF(O165="snížená",K165,0)</f>
        <v>0</v>
      </c>
      <c r="BG165" s="151">
        <f t="shared" ref="BG165:BG172" si="36">IF(O165="zákl. přenesená",K165,0)</f>
        <v>0</v>
      </c>
      <c r="BH165" s="151">
        <f t="shared" ref="BH165:BH172" si="37">IF(O165="sníž. přenesená",K165,0)</f>
        <v>0</v>
      </c>
      <c r="BI165" s="151">
        <f t="shared" ref="BI165:BI172" si="38">IF(O165="nulová",K165,0)</f>
        <v>0</v>
      </c>
      <c r="BJ165" s="14" t="s">
        <v>86</v>
      </c>
      <c r="BK165" s="151">
        <f t="shared" ref="BK165:BK172" si="39">ROUND(P165*H165,2)</f>
        <v>0</v>
      </c>
      <c r="BL165" s="14" t="s">
        <v>257</v>
      </c>
      <c r="BM165" s="150" t="s">
        <v>420</v>
      </c>
    </row>
    <row r="166" spans="1:65" s="2" customFormat="1" ht="24.15" customHeight="1">
      <c r="A166" s="29"/>
      <c r="B166" s="137"/>
      <c r="C166" s="138" t="s">
        <v>308</v>
      </c>
      <c r="D166" s="138" t="s">
        <v>153</v>
      </c>
      <c r="E166" s="139" t="s">
        <v>421</v>
      </c>
      <c r="F166" s="140" t="s">
        <v>422</v>
      </c>
      <c r="G166" s="141" t="s">
        <v>196</v>
      </c>
      <c r="H166" s="142">
        <v>75.97</v>
      </c>
      <c r="I166" s="143"/>
      <c r="J166" s="143"/>
      <c r="K166" s="144">
        <f t="shared" si="27"/>
        <v>0</v>
      </c>
      <c r="L166" s="140" t="s">
        <v>173</v>
      </c>
      <c r="M166" s="30"/>
      <c r="N166" s="145" t="s">
        <v>1</v>
      </c>
      <c r="O166" s="146" t="s">
        <v>41</v>
      </c>
      <c r="P166" s="147">
        <f t="shared" si="28"/>
        <v>0</v>
      </c>
      <c r="Q166" s="147">
        <f t="shared" si="29"/>
        <v>0</v>
      </c>
      <c r="R166" s="147">
        <f t="shared" si="30"/>
        <v>0</v>
      </c>
      <c r="S166" s="55"/>
      <c r="T166" s="148">
        <f t="shared" si="31"/>
        <v>0</v>
      </c>
      <c r="U166" s="148">
        <v>0</v>
      </c>
      <c r="V166" s="148">
        <f t="shared" si="32"/>
        <v>0</v>
      </c>
      <c r="W166" s="148">
        <v>0</v>
      </c>
      <c r="X166" s="149">
        <f t="shared" si="33"/>
        <v>0</v>
      </c>
      <c r="Y166" s="29"/>
      <c r="Z166" s="29"/>
      <c r="AA166" s="29"/>
      <c r="AB166" s="29"/>
      <c r="AC166" s="29"/>
      <c r="AD166" s="29"/>
      <c r="AE166" s="29"/>
      <c r="AR166" s="150" t="s">
        <v>257</v>
      </c>
      <c r="AT166" s="150" t="s">
        <v>153</v>
      </c>
      <c r="AU166" s="150" t="s">
        <v>88</v>
      </c>
      <c r="AY166" s="14" t="s">
        <v>152</v>
      </c>
      <c r="BE166" s="151">
        <f t="shared" si="34"/>
        <v>0</v>
      </c>
      <c r="BF166" s="151">
        <f t="shared" si="35"/>
        <v>0</v>
      </c>
      <c r="BG166" s="151">
        <f t="shared" si="36"/>
        <v>0</v>
      </c>
      <c r="BH166" s="151">
        <f t="shared" si="37"/>
        <v>0</v>
      </c>
      <c r="BI166" s="151">
        <f t="shared" si="38"/>
        <v>0</v>
      </c>
      <c r="BJ166" s="14" t="s">
        <v>86</v>
      </c>
      <c r="BK166" s="151">
        <f t="shared" si="39"/>
        <v>0</v>
      </c>
      <c r="BL166" s="14" t="s">
        <v>257</v>
      </c>
      <c r="BM166" s="150" t="s">
        <v>423</v>
      </c>
    </row>
    <row r="167" spans="1:65" s="2" customFormat="1" ht="24.15" customHeight="1">
      <c r="A167" s="29"/>
      <c r="B167" s="137"/>
      <c r="C167" s="160" t="s">
        <v>312</v>
      </c>
      <c r="D167" s="160" t="s">
        <v>262</v>
      </c>
      <c r="E167" s="161" t="s">
        <v>424</v>
      </c>
      <c r="F167" s="162" t="s">
        <v>425</v>
      </c>
      <c r="G167" s="163" t="s">
        <v>375</v>
      </c>
      <c r="H167" s="164">
        <v>2.5070000000000001</v>
      </c>
      <c r="I167" s="165"/>
      <c r="J167" s="166"/>
      <c r="K167" s="167">
        <f t="shared" si="27"/>
        <v>0</v>
      </c>
      <c r="L167" s="162" t="s">
        <v>173</v>
      </c>
      <c r="M167" s="168"/>
      <c r="N167" s="169" t="s">
        <v>1</v>
      </c>
      <c r="O167" s="146" t="s">
        <v>41</v>
      </c>
      <c r="P167" s="147">
        <f t="shared" si="28"/>
        <v>0</v>
      </c>
      <c r="Q167" s="147">
        <f t="shared" si="29"/>
        <v>0</v>
      </c>
      <c r="R167" s="147">
        <f t="shared" si="30"/>
        <v>0</v>
      </c>
      <c r="S167" s="55"/>
      <c r="T167" s="148">
        <f t="shared" si="31"/>
        <v>0</v>
      </c>
      <c r="U167" s="148">
        <v>0.55000000000000004</v>
      </c>
      <c r="V167" s="148">
        <f t="shared" si="32"/>
        <v>1.3788500000000001</v>
      </c>
      <c r="W167" s="148">
        <v>0</v>
      </c>
      <c r="X167" s="149">
        <f t="shared" si="33"/>
        <v>0</v>
      </c>
      <c r="Y167" s="29"/>
      <c r="Z167" s="29"/>
      <c r="AA167" s="29"/>
      <c r="AB167" s="29"/>
      <c r="AC167" s="29"/>
      <c r="AD167" s="29"/>
      <c r="AE167" s="29"/>
      <c r="AR167" s="150" t="s">
        <v>265</v>
      </c>
      <c r="AT167" s="150" t="s">
        <v>262</v>
      </c>
      <c r="AU167" s="150" t="s">
        <v>88</v>
      </c>
      <c r="AY167" s="14" t="s">
        <v>152</v>
      </c>
      <c r="BE167" s="151">
        <f t="shared" si="34"/>
        <v>0</v>
      </c>
      <c r="BF167" s="151">
        <f t="shared" si="35"/>
        <v>0</v>
      </c>
      <c r="BG167" s="151">
        <f t="shared" si="36"/>
        <v>0</v>
      </c>
      <c r="BH167" s="151">
        <f t="shared" si="37"/>
        <v>0</v>
      </c>
      <c r="BI167" s="151">
        <f t="shared" si="38"/>
        <v>0</v>
      </c>
      <c r="BJ167" s="14" t="s">
        <v>86</v>
      </c>
      <c r="BK167" s="151">
        <f t="shared" si="39"/>
        <v>0</v>
      </c>
      <c r="BL167" s="14" t="s">
        <v>257</v>
      </c>
      <c r="BM167" s="150" t="s">
        <v>426</v>
      </c>
    </row>
    <row r="168" spans="1:65" s="2" customFormat="1" ht="22.8">
      <c r="A168" s="29"/>
      <c r="B168" s="137"/>
      <c r="C168" s="138" t="s">
        <v>95</v>
      </c>
      <c r="D168" s="138" t="s">
        <v>153</v>
      </c>
      <c r="E168" s="139" t="s">
        <v>427</v>
      </c>
      <c r="F168" s="140" t="s">
        <v>428</v>
      </c>
      <c r="G168" s="141" t="s">
        <v>196</v>
      </c>
      <c r="H168" s="142">
        <v>46</v>
      </c>
      <c r="I168" s="143"/>
      <c r="J168" s="143"/>
      <c r="K168" s="144">
        <f t="shared" si="27"/>
        <v>0</v>
      </c>
      <c r="L168" s="140" t="s">
        <v>173</v>
      </c>
      <c r="M168" s="30"/>
      <c r="N168" s="145" t="s">
        <v>1</v>
      </c>
      <c r="O168" s="146" t="s">
        <v>41</v>
      </c>
      <c r="P168" s="147">
        <f t="shared" si="28"/>
        <v>0</v>
      </c>
      <c r="Q168" s="147">
        <f t="shared" si="29"/>
        <v>0</v>
      </c>
      <c r="R168" s="147">
        <f t="shared" si="30"/>
        <v>0</v>
      </c>
      <c r="S168" s="55"/>
      <c r="T168" s="148">
        <f t="shared" si="31"/>
        <v>0</v>
      </c>
      <c r="U168" s="148">
        <v>0</v>
      </c>
      <c r="V168" s="148">
        <f t="shared" si="32"/>
        <v>0</v>
      </c>
      <c r="W168" s="148">
        <v>1.7999999999999999E-2</v>
      </c>
      <c r="X168" s="149">
        <f t="shared" si="33"/>
        <v>0.82799999999999996</v>
      </c>
      <c r="Y168" s="29"/>
      <c r="Z168" s="29"/>
      <c r="AA168" s="29"/>
      <c r="AB168" s="29"/>
      <c r="AC168" s="29"/>
      <c r="AD168" s="29"/>
      <c r="AE168" s="29"/>
      <c r="AR168" s="150" t="s">
        <v>257</v>
      </c>
      <c r="AT168" s="150" t="s">
        <v>153</v>
      </c>
      <c r="AU168" s="150" t="s">
        <v>88</v>
      </c>
      <c r="AY168" s="14" t="s">
        <v>152</v>
      </c>
      <c r="BE168" s="151">
        <f t="shared" si="34"/>
        <v>0</v>
      </c>
      <c r="BF168" s="151">
        <f t="shared" si="35"/>
        <v>0</v>
      </c>
      <c r="BG168" s="151">
        <f t="shared" si="36"/>
        <v>0</v>
      </c>
      <c r="BH168" s="151">
        <f t="shared" si="37"/>
        <v>0</v>
      </c>
      <c r="BI168" s="151">
        <f t="shared" si="38"/>
        <v>0</v>
      </c>
      <c r="BJ168" s="14" t="s">
        <v>86</v>
      </c>
      <c r="BK168" s="151">
        <f t="shared" si="39"/>
        <v>0</v>
      </c>
      <c r="BL168" s="14" t="s">
        <v>257</v>
      </c>
      <c r="BM168" s="150" t="s">
        <v>429</v>
      </c>
    </row>
    <row r="169" spans="1:65" s="2" customFormat="1" ht="24.15" customHeight="1">
      <c r="A169" s="29"/>
      <c r="B169" s="137"/>
      <c r="C169" s="138" t="s">
        <v>319</v>
      </c>
      <c r="D169" s="138" t="s">
        <v>153</v>
      </c>
      <c r="E169" s="139" t="s">
        <v>430</v>
      </c>
      <c r="F169" s="140" t="s">
        <v>431</v>
      </c>
      <c r="G169" s="141" t="s">
        <v>196</v>
      </c>
      <c r="H169" s="142">
        <v>46</v>
      </c>
      <c r="I169" s="143"/>
      <c r="J169" s="143"/>
      <c r="K169" s="144">
        <f t="shared" si="27"/>
        <v>0</v>
      </c>
      <c r="L169" s="140" t="s">
        <v>173</v>
      </c>
      <c r="M169" s="30"/>
      <c r="N169" s="145" t="s">
        <v>1</v>
      </c>
      <c r="O169" s="146" t="s">
        <v>41</v>
      </c>
      <c r="P169" s="147">
        <f t="shared" si="28"/>
        <v>0</v>
      </c>
      <c r="Q169" s="147">
        <f t="shared" si="29"/>
        <v>0</v>
      </c>
      <c r="R169" s="147">
        <f t="shared" si="30"/>
        <v>0</v>
      </c>
      <c r="S169" s="55"/>
      <c r="T169" s="148">
        <f t="shared" si="31"/>
        <v>0</v>
      </c>
      <c r="U169" s="148">
        <v>0</v>
      </c>
      <c r="V169" s="148">
        <f t="shared" si="32"/>
        <v>0</v>
      </c>
      <c r="W169" s="148">
        <v>0</v>
      </c>
      <c r="X169" s="149">
        <f t="shared" si="33"/>
        <v>0</v>
      </c>
      <c r="Y169" s="29"/>
      <c r="Z169" s="29"/>
      <c r="AA169" s="29"/>
      <c r="AB169" s="29"/>
      <c r="AC169" s="29"/>
      <c r="AD169" s="29"/>
      <c r="AE169" s="29"/>
      <c r="AR169" s="150" t="s">
        <v>257</v>
      </c>
      <c r="AT169" s="150" t="s">
        <v>153</v>
      </c>
      <c r="AU169" s="150" t="s">
        <v>88</v>
      </c>
      <c r="AY169" s="14" t="s">
        <v>152</v>
      </c>
      <c r="BE169" s="151">
        <f t="shared" si="34"/>
        <v>0</v>
      </c>
      <c r="BF169" s="151">
        <f t="shared" si="35"/>
        <v>0</v>
      </c>
      <c r="BG169" s="151">
        <f t="shared" si="36"/>
        <v>0</v>
      </c>
      <c r="BH169" s="151">
        <f t="shared" si="37"/>
        <v>0</v>
      </c>
      <c r="BI169" s="151">
        <f t="shared" si="38"/>
        <v>0</v>
      </c>
      <c r="BJ169" s="14" t="s">
        <v>86</v>
      </c>
      <c r="BK169" s="151">
        <f t="shared" si="39"/>
        <v>0</v>
      </c>
      <c r="BL169" s="14" t="s">
        <v>257</v>
      </c>
      <c r="BM169" s="150" t="s">
        <v>432</v>
      </c>
    </row>
    <row r="170" spans="1:65" s="2" customFormat="1" ht="22.8">
      <c r="A170" s="29"/>
      <c r="B170" s="137"/>
      <c r="C170" s="160" t="s">
        <v>265</v>
      </c>
      <c r="D170" s="160" t="s">
        <v>262</v>
      </c>
      <c r="E170" s="161" t="s">
        <v>433</v>
      </c>
      <c r="F170" s="162" t="s">
        <v>434</v>
      </c>
      <c r="G170" s="163" t="s">
        <v>375</v>
      </c>
      <c r="H170" s="164">
        <v>1.056</v>
      </c>
      <c r="I170" s="165"/>
      <c r="J170" s="166"/>
      <c r="K170" s="167">
        <f t="shared" si="27"/>
        <v>0</v>
      </c>
      <c r="L170" s="162" t="s">
        <v>173</v>
      </c>
      <c r="M170" s="168"/>
      <c r="N170" s="169" t="s">
        <v>1</v>
      </c>
      <c r="O170" s="146" t="s">
        <v>41</v>
      </c>
      <c r="P170" s="147">
        <f t="shared" si="28"/>
        <v>0</v>
      </c>
      <c r="Q170" s="147">
        <f t="shared" si="29"/>
        <v>0</v>
      </c>
      <c r="R170" s="147">
        <f t="shared" si="30"/>
        <v>0</v>
      </c>
      <c r="S170" s="55"/>
      <c r="T170" s="148">
        <f t="shared" si="31"/>
        <v>0</v>
      </c>
      <c r="U170" s="148">
        <v>0.55000000000000004</v>
      </c>
      <c r="V170" s="148">
        <f t="shared" si="32"/>
        <v>0.58080000000000009</v>
      </c>
      <c r="W170" s="148">
        <v>0</v>
      </c>
      <c r="X170" s="149">
        <f t="shared" si="33"/>
        <v>0</v>
      </c>
      <c r="Y170" s="29"/>
      <c r="Z170" s="29"/>
      <c r="AA170" s="29"/>
      <c r="AB170" s="29"/>
      <c r="AC170" s="29"/>
      <c r="AD170" s="29"/>
      <c r="AE170" s="29"/>
      <c r="AR170" s="150" t="s">
        <v>265</v>
      </c>
      <c r="AT170" s="150" t="s">
        <v>262</v>
      </c>
      <c r="AU170" s="150" t="s">
        <v>88</v>
      </c>
      <c r="AY170" s="14" t="s">
        <v>152</v>
      </c>
      <c r="BE170" s="151">
        <f t="shared" si="34"/>
        <v>0</v>
      </c>
      <c r="BF170" s="151">
        <f t="shared" si="35"/>
        <v>0</v>
      </c>
      <c r="BG170" s="151">
        <f t="shared" si="36"/>
        <v>0</v>
      </c>
      <c r="BH170" s="151">
        <f t="shared" si="37"/>
        <v>0</v>
      </c>
      <c r="BI170" s="151">
        <f t="shared" si="38"/>
        <v>0</v>
      </c>
      <c r="BJ170" s="14" t="s">
        <v>86</v>
      </c>
      <c r="BK170" s="151">
        <f t="shared" si="39"/>
        <v>0</v>
      </c>
      <c r="BL170" s="14" t="s">
        <v>257</v>
      </c>
      <c r="BM170" s="150" t="s">
        <v>435</v>
      </c>
    </row>
    <row r="171" spans="1:65" s="2" customFormat="1" ht="24.15" customHeight="1">
      <c r="A171" s="29"/>
      <c r="B171" s="137"/>
      <c r="C171" s="138" t="s">
        <v>327</v>
      </c>
      <c r="D171" s="138" t="s">
        <v>153</v>
      </c>
      <c r="E171" s="139" t="s">
        <v>436</v>
      </c>
      <c r="F171" s="140" t="s">
        <v>437</v>
      </c>
      <c r="G171" s="141" t="s">
        <v>196</v>
      </c>
      <c r="H171" s="142">
        <v>46</v>
      </c>
      <c r="I171" s="143"/>
      <c r="J171" s="143"/>
      <c r="K171" s="144">
        <f t="shared" si="27"/>
        <v>0</v>
      </c>
      <c r="L171" s="140" t="s">
        <v>173</v>
      </c>
      <c r="M171" s="30"/>
      <c r="N171" s="145" t="s">
        <v>1</v>
      </c>
      <c r="O171" s="146" t="s">
        <v>41</v>
      </c>
      <c r="P171" s="147">
        <f t="shared" si="28"/>
        <v>0</v>
      </c>
      <c r="Q171" s="147">
        <f t="shared" si="29"/>
        <v>0</v>
      </c>
      <c r="R171" s="147">
        <f t="shared" si="30"/>
        <v>0</v>
      </c>
      <c r="S171" s="55"/>
      <c r="T171" s="148">
        <f t="shared" si="31"/>
        <v>0</v>
      </c>
      <c r="U171" s="148">
        <v>1.8000000000000001E-4</v>
      </c>
      <c r="V171" s="148">
        <f t="shared" si="32"/>
        <v>8.2800000000000009E-3</v>
      </c>
      <c r="W171" s="148">
        <v>0</v>
      </c>
      <c r="X171" s="149">
        <f t="shared" si="33"/>
        <v>0</v>
      </c>
      <c r="Y171" s="29"/>
      <c r="Z171" s="29"/>
      <c r="AA171" s="29"/>
      <c r="AB171" s="29"/>
      <c r="AC171" s="29"/>
      <c r="AD171" s="29"/>
      <c r="AE171" s="29"/>
      <c r="AR171" s="150" t="s">
        <v>257</v>
      </c>
      <c r="AT171" s="150" t="s">
        <v>153</v>
      </c>
      <c r="AU171" s="150" t="s">
        <v>88</v>
      </c>
      <c r="AY171" s="14" t="s">
        <v>152</v>
      </c>
      <c r="BE171" s="151">
        <f t="shared" si="34"/>
        <v>0</v>
      </c>
      <c r="BF171" s="151">
        <f t="shared" si="35"/>
        <v>0</v>
      </c>
      <c r="BG171" s="151">
        <f t="shared" si="36"/>
        <v>0</v>
      </c>
      <c r="BH171" s="151">
        <f t="shared" si="37"/>
        <v>0</v>
      </c>
      <c r="BI171" s="151">
        <f t="shared" si="38"/>
        <v>0</v>
      </c>
      <c r="BJ171" s="14" t="s">
        <v>86</v>
      </c>
      <c r="BK171" s="151">
        <f t="shared" si="39"/>
        <v>0</v>
      </c>
      <c r="BL171" s="14" t="s">
        <v>257</v>
      </c>
      <c r="BM171" s="150" t="s">
        <v>438</v>
      </c>
    </row>
    <row r="172" spans="1:65" s="2" customFormat="1" ht="24.15" customHeight="1">
      <c r="A172" s="29"/>
      <c r="B172" s="137"/>
      <c r="C172" s="138" t="s">
        <v>331</v>
      </c>
      <c r="D172" s="138" t="s">
        <v>153</v>
      </c>
      <c r="E172" s="139" t="s">
        <v>439</v>
      </c>
      <c r="F172" s="140" t="s">
        <v>440</v>
      </c>
      <c r="G172" s="141" t="s">
        <v>304</v>
      </c>
      <c r="H172" s="170"/>
      <c r="I172" s="143"/>
      <c r="J172" s="143"/>
      <c r="K172" s="144">
        <f t="shared" si="27"/>
        <v>0</v>
      </c>
      <c r="L172" s="140" t="s">
        <v>173</v>
      </c>
      <c r="M172" s="30"/>
      <c r="N172" s="145" t="s">
        <v>1</v>
      </c>
      <c r="O172" s="146" t="s">
        <v>41</v>
      </c>
      <c r="P172" s="147">
        <f t="shared" si="28"/>
        <v>0</v>
      </c>
      <c r="Q172" s="147">
        <f t="shared" si="29"/>
        <v>0</v>
      </c>
      <c r="R172" s="147">
        <f t="shared" si="30"/>
        <v>0</v>
      </c>
      <c r="S172" s="55"/>
      <c r="T172" s="148">
        <f t="shared" si="31"/>
        <v>0</v>
      </c>
      <c r="U172" s="148">
        <v>0</v>
      </c>
      <c r="V172" s="148">
        <f t="shared" si="32"/>
        <v>0</v>
      </c>
      <c r="W172" s="148">
        <v>0</v>
      </c>
      <c r="X172" s="149">
        <f t="shared" si="33"/>
        <v>0</v>
      </c>
      <c r="Y172" s="29"/>
      <c r="Z172" s="29"/>
      <c r="AA172" s="29"/>
      <c r="AB172" s="29"/>
      <c r="AC172" s="29"/>
      <c r="AD172" s="29"/>
      <c r="AE172" s="29"/>
      <c r="AR172" s="150" t="s">
        <v>257</v>
      </c>
      <c r="AT172" s="150" t="s">
        <v>153</v>
      </c>
      <c r="AU172" s="150" t="s">
        <v>88</v>
      </c>
      <c r="AY172" s="14" t="s">
        <v>152</v>
      </c>
      <c r="BE172" s="151">
        <f t="shared" si="34"/>
        <v>0</v>
      </c>
      <c r="BF172" s="151">
        <f t="shared" si="35"/>
        <v>0</v>
      </c>
      <c r="BG172" s="151">
        <f t="shared" si="36"/>
        <v>0</v>
      </c>
      <c r="BH172" s="151">
        <f t="shared" si="37"/>
        <v>0</v>
      </c>
      <c r="BI172" s="151">
        <f t="shared" si="38"/>
        <v>0</v>
      </c>
      <c r="BJ172" s="14" t="s">
        <v>86</v>
      </c>
      <c r="BK172" s="151">
        <f t="shared" si="39"/>
        <v>0</v>
      </c>
      <c r="BL172" s="14" t="s">
        <v>257</v>
      </c>
      <c r="BM172" s="150" t="s">
        <v>441</v>
      </c>
    </row>
    <row r="173" spans="1:65" s="12" customFormat="1" ht="22.8" customHeight="1">
      <c r="B173" s="125"/>
      <c r="D173" s="126" t="s">
        <v>77</v>
      </c>
      <c r="E173" s="152" t="s">
        <v>442</v>
      </c>
      <c r="F173" s="152" t="s">
        <v>443</v>
      </c>
      <c r="I173" s="128"/>
      <c r="J173" s="128"/>
      <c r="K173" s="153">
        <f>BK173</f>
        <v>0</v>
      </c>
      <c r="M173" s="125"/>
      <c r="N173" s="130"/>
      <c r="O173" s="131"/>
      <c r="P173" s="131"/>
      <c r="Q173" s="132">
        <f>SUM(Q174:Q175)</f>
        <v>0</v>
      </c>
      <c r="R173" s="132">
        <f>SUM(R174:R175)</f>
        <v>0</v>
      </c>
      <c r="S173" s="131"/>
      <c r="T173" s="133">
        <f>SUM(T174:T175)</f>
        <v>0</v>
      </c>
      <c r="U173" s="131"/>
      <c r="V173" s="133">
        <f>SUM(V174:V175)</f>
        <v>0.15341565999999998</v>
      </c>
      <c r="W173" s="131"/>
      <c r="X173" s="134">
        <f>SUM(X174:X175)</f>
        <v>0</v>
      </c>
      <c r="AR173" s="126" t="s">
        <v>88</v>
      </c>
      <c r="AT173" s="135" t="s">
        <v>77</v>
      </c>
      <c r="AU173" s="135" t="s">
        <v>86</v>
      </c>
      <c r="AY173" s="126" t="s">
        <v>152</v>
      </c>
      <c r="BK173" s="136">
        <f>SUM(BK174:BK175)</f>
        <v>0</v>
      </c>
    </row>
    <row r="174" spans="1:65" s="2" customFormat="1" ht="24.15" customHeight="1">
      <c r="A174" s="29"/>
      <c r="B174" s="137"/>
      <c r="C174" s="138" t="s">
        <v>337</v>
      </c>
      <c r="D174" s="138" t="s">
        <v>153</v>
      </c>
      <c r="E174" s="139" t="s">
        <v>444</v>
      </c>
      <c r="F174" s="140" t="s">
        <v>445</v>
      </c>
      <c r="G174" s="141" t="s">
        <v>196</v>
      </c>
      <c r="H174" s="142">
        <v>5.8689999999999998</v>
      </c>
      <c r="I174" s="143"/>
      <c r="J174" s="143"/>
      <c r="K174" s="144">
        <f>ROUND(P174*H174,2)</f>
        <v>0</v>
      </c>
      <c r="L174" s="140" t="s">
        <v>173</v>
      </c>
      <c r="M174" s="30"/>
      <c r="N174" s="145" t="s">
        <v>1</v>
      </c>
      <c r="O174" s="146" t="s">
        <v>41</v>
      </c>
      <c r="P174" s="147">
        <f>I174+J174</f>
        <v>0</v>
      </c>
      <c r="Q174" s="147">
        <f>ROUND(I174*H174,2)</f>
        <v>0</v>
      </c>
      <c r="R174" s="147">
        <f>ROUND(J174*H174,2)</f>
        <v>0</v>
      </c>
      <c r="S174" s="55"/>
      <c r="T174" s="148">
        <f>S174*H174</f>
        <v>0</v>
      </c>
      <c r="U174" s="148">
        <v>2.614E-2</v>
      </c>
      <c r="V174" s="148">
        <f>U174*H174</f>
        <v>0.15341565999999998</v>
      </c>
      <c r="W174" s="148">
        <v>0</v>
      </c>
      <c r="X174" s="149">
        <f>W174*H174</f>
        <v>0</v>
      </c>
      <c r="Y174" s="29"/>
      <c r="Z174" s="29"/>
      <c r="AA174" s="29"/>
      <c r="AB174" s="29"/>
      <c r="AC174" s="29"/>
      <c r="AD174" s="29"/>
      <c r="AE174" s="29"/>
      <c r="AR174" s="150" t="s">
        <v>257</v>
      </c>
      <c r="AT174" s="150" t="s">
        <v>153</v>
      </c>
      <c r="AU174" s="150" t="s">
        <v>88</v>
      </c>
      <c r="AY174" s="14" t="s">
        <v>152</v>
      </c>
      <c r="BE174" s="151">
        <f>IF(O174="základní",K174,0)</f>
        <v>0</v>
      </c>
      <c r="BF174" s="151">
        <f>IF(O174="snížená",K174,0)</f>
        <v>0</v>
      </c>
      <c r="BG174" s="151">
        <f>IF(O174="zákl. přenesená",K174,0)</f>
        <v>0</v>
      </c>
      <c r="BH174" s="151">
        <f>IF(O174="sníž. přenesená",K174,0)</f>
        <v>0</v>
      </c>
      <c r="BI174" s="151">
        <f>IF(O174="nulová",K174,0)</f>
        <v>0</v>
      </c>
      <c r="BJ174" s="14" t="s">
        <v>86</v>
      </c>
      <c r="BK174" s="151">
        <f>ROUND(P174*H174,2)</f>
        <v>0</v>
      </c>
      <c r="BL174" s="14" t="s">
        <v>257</v>
      </c>
      <c r="BM174" s="150" t="s">
        <v>446</v>
      </c>
    </row>
    <row r="175" spans="1:65" s="2" customFormat="1" ht="24.15" customHeight="1">
      <c r="A175" s="29"/>
      <c r="B175" s="137"/>
      <c r="C175" s="138" t="s">
        <v>341</v>
      </c>
      <c r="D175" s="138" t="s">
        <v>153</v>
      </c>
      <c r="E175" s="139" t="s">
        <v>447</v>
      </c>
      <c r="F175" s="140" t="s">
        <v>448</v>
      </c>
      <c r="G175" s="141" t="s">
        <v>304</v>
      </c>
      <c r="H175" s="170"/>
      <c r="I175" s="143"/>
      <c r="J175" s="143"/>
      <c r="K175" s="144">
        <f>ROUND(P175*H175,2)</f>
        <v>0</v>
      </c>
      <c r="L175" s="140" t="s">
        <v>173</v>
      </c>
      <c r="M175" s="30"/>
      <c r="N175" s="145" t="s">
        <v>1</v>
      </c>
      <c r="O175" s="146" t="s">
        <v>41</v>
      </c>
      <c r="P175" s="147">
        <f>I175+J175</f>
        <v>0</v>
      </c>
      <c r="Q175" s="147">
        <f>ROUND(I175*H175,2)</f>
        <v>0</v>
      </c>
      <c r="R175" s="147">
        <f>ROUND(J175*H175,2)</f>
        <v>0</v>
      </c>
      <c r="S175" s="55"/>
      <c r="T175" s="148">
        <f>S175*H175</f>
        <v>0</v>
      </c>
      <c r="U175" s="148">
        <v>0</v>
      </c>
      <c r="V175" s="148">
        <f>U175*H175</f>
        <v>0</v>
      </c>
      <c r="W175" s="148">
        <v>0</v>
      </c>
      <c r="X175" s="149">
        <f>W175*H175</f>
        <v>0</v>
      </c>
      <c r="Y175" s="29"/>
      <c r="Z175" s="29"/>
      <c r="AA175" s="29"/>
      <c r="AB175" s="29"/>
      <c r="AC175" s="29"/>
      <c r="AD175" s="29"/>
      <c r="AE175" s="29"/>
      <c r="AR175" s="150" t="s">
        <v>257</v>
      </c>
      <c r="AT175" s="150" t="s">
        <v>153</v>
      </c>
      <c r="AU175" s="150" t="s">
        <v>88</v>
      </c>
      <c r="AY175" s="14" t="s">
        <v>152</v>
      </c>
      <c r="BE175" s="151">
        <f>IF(O175="základní",K175,0)</f>
        <v>0</v>
      </c>
      <c r="BF175" s="151">
        <f>IF(O175="snížená",K175,0)</f>
        <v>0</v>
      </c>
      <c r="BG175" s="151">
        <f>IF(O175="zákl. přenesená",K175,0)</f>
        <v>0</v>
      </c>
      <c r="BH175" s="151">
        <f>IF(O175="sníž. přenesená",K175,0)</f>
        <v>0</v>
      </c>
      <c r="BI175" s="151">
        <f>IF(O175="nulová",K175,0)</f>
        <v>0</v>
      </c>
      <c r="BJ175" s="14" t="s">
        <v>86</v>
      </c>
      <c r="BK175" s="151">
        <f>ROUND(P175*H175,2)</f>
        <v>0</v>
      </c>
      <c r="BL175" s="14" t="s">
        <v>257</v>
      </c>
      <c r="BM175" s="150" t="s">
        <v>449</v>
      </c>
    </row>
    <row r="176" spans="1:65" s="12" customFormat="1" ht="22.8" customHeight="1">
      <c r="B176" s="125"/>
      <c r="D176" s="126" t="s">
        <v>77</v>
      </c>
      <c r="E176" s="152" t="s">
        <v>255</v>
      </c>
      <c r="F176" s="152" t="s">
        <v>256</v>
      </c>
      <c r="I176" s="128"/>
      <c r="J176" s="128"/>
      <c r="K176" s="153">
        <f>BK176</f>
        <v>0</v>
      </c>
      <c r="M176" s="125"/>
      <c r="N176" s="130"/>
      <c r="O176" s="131"/>
      <c r="P176" s="131"/>
      <c r="Q176" s="132">
        <f>SUM(Q177:Q186)</f>
        <v>0</v>
      </c>
      <c r="R176" s="132">
        <f>SUM(R177:R186)</f>
        <v>0</v>
      </c>
      <c r="S176" s="131"/>
      <c r="T176" s="133">
        <f>SUM(T177:T186)</f>
        <v>0</v>
      </c>
      <c r="U176" s="131"/>
      <c r="V176" s="133">
        <f>SUM(V177:V186)</f>
        <v>0.21152000000000001</v>
      </c>
      <c r="W176" s="131"/>
      <c r="X176" s="134">
        <f>SUM(X177:X186)</f>
        <v>0.26400000000000001</v>
      </c>
      <c r="AR176" s="126" t="s">
        <v>88</v>
      </c>
      <c r="AT176" s="135" t="s">
        <v>77</v>
      </c>
      <c r="AU176" s="135" t="s">
        <v>86</v>
      </c>
      <c r="AY176" s="126" t="s">
        <v>152</v>
      </c>
      <c r="BK176" s="136">
        <f>SUM(BK177:BK186)</f>
        <v>0</v>
      </c>
    </row>
    <row r="177" spans="1:65" s="2" customFormat="1" ht="24.15" customHeight="1">
      <c r="A177" s="29"/>
      <c r="B177" s="137"/>
      <c r="C177" s="138" t="s">
        <v>345</v>
      </c>
      <c r="D177" s="138" t="s">
        <v>153</v>
      </c>
      <c r="E177" s="139" t="s">
        <v>450</v>
      </c>
      <c r="F177" s="140" t="s">
        <v>451</v>
      </c>
      <c r="G177" s="141" t="s">
        <v>172</v>
      </c>
      <c r="H177" s="142">
        <v>2</v>
      </c>
      <c r="I177" s="143"/>
      <c r="J177" s="143"/>
      <c r="K177" s="144">
        <f t="shared" ref="K177:K186" si="40">ROUND(P177*H177,2)</f>
        <v>0</v>
      </c>
      <c r="L177" s="140" t="s">
        <v>1</v>
      </c>
      <c r="M177" s="30"/>
      <c r="N177" s="145" t="s">
        <v>1</v>
      </c>
      <c r="O177" s="146" t="s">
        <v>41</v>
      </c>
      <c r="P177" s="147">
        <f t="shared" ref="P177:P186" si="41">I177+J177</f>
        <v>0</v>
      </c>
      <c r="Q177" s="147">
        <f t="shared" ref="Q177:Q186" si="42">ROUND(I177*H177,2)</f>
        <v>0</v>
      </c>
      <c r="R177" s="147">
        <f t="shared" ref="R177:R186" si="43">ROUND(J177*H177,2)</f>
        <v>0</v>
      </c>
      <c r="S177" s="55"/>
      <c r="T177" s="148">
        <f t="shared" ref="T177:T186" si="44">S177*H177</f>
        <v>0</v>
      </c>
      <c r="U177" s="148">
        <v>0</v>
      </c>
      <c r="V177" s="148">
        <f t="shared" ref="V177:V186" si="45">U177*H177</f>
        <v>0</v>
      </c>
      <c r="W177" s="148">
        <v>0</v>
      </c>
      <c r="X177" s="149">
        <f t="shared" ref="X177:X186" si="46">W177*H177</f>
        <v>0</v>
      </c>
      <c r="Y177" s="29"/>
      <c r="Z177" s="29"/>
      <c r="AA177" s="29"/>
      <c r="AB177" s="29"/>
      <c r="AC177" s="29"/>
      <c r="AD177" s="29"/>
      <c r="AE177" s="29"/>
      <c r="AR177" s="150" t="s">
        <v>257</v>
      </c>
      <c r="AT177" s="150" t="s">
        <v>153</v>
      </c>
      <c r="AU177" s="150" t="s">
        <v>88</v>
      </c>
      <c r="AY177" s="14" t="s">
        <v>152</v>
      </c>
      <c r="BE177" s="151">
        <f t="shared" ref="BE177:BE186" si="47">IF(O177="základní",K177,0)</f>
        <v>0</v>
      </c>
      <c r="BF177" s="151">
        <f t="shared" ref="BF177:BF186" si="48">IF(O177="snížená",K177,0)</f>
        <v>0</v>
      </c>
      <c r="BG177" s="151">
        <f t="shared" ref="BG177:BG186" si="49">IF(O177="zákl. přenesená",K177,0)</f>
        <v>0</v>
      </c>
      <c r="BH177" s="151">
        <f t="shared" ref="BH177:BH186" si="50">IF(O177="sníž. přenesená",K177,0)</f>
        <v>0</v>
      </c>
      <c r="BI177" s="151">
        <f t="shared" ref="BI177:BI186" si="51">IF(O177="nulová",K177,0)</f>
        <v>0</v>
      </c>
      <c r="BJ177" s="14" t="s">
        <v>86</v>
      </c>
      <c r="BK177" s="151">
        <f t="shared" ref="BK177:BK186" si="52">ROUND(P177*H177,2)</f>
        <v>0</v>
      </c>
      <c r="BL177" s="14" t="s">
        <v>257</v>
      </c>
      <c r="BM177" s="150" t="s">
        <v>452</v>
      </c>
    </row>
    <row r="178" spans="1:65" s="2" customFormat="1" ht="24.15" customHeight="1">
      <c r="A178" s="29"/>
      <c r="B178" s="137"/>
      <c r="C178" s="138" t="s">
        <v>349</v>
      </c>
      <c r="D178" s="138" t="s">
        <v>153</v>
      </c>
      <c r="E178" s="139" t="s">
        <v>258</v>
      </c>
      <c r="F178" s="140" t="s">
        <v>259</v>
      </c>
      <c r="G178" s="141" t="s">
        <v>172</v>
      </c>
      <c r="H178" s="142">
        <v>6</v>
      </c>
      <c r="I178" s="143"/>
      <c r="J178" s="143"/>
      <c r="K178" s="144">
        <f t="shared" si="40"/>
        <v>0</v>
      </c>
      <c r="L178" s="140" t="s">
        <v>173</v>
      </c>
      <c r="M178" s="30"/>
      <c r="N178" s="145" t="s">
        <v>1</v>
      </c>
      <c r="O178" s="146" t="s">
        <v>41</v>
      </c>
      <c r="P178" s="147">
        <f t="shared" si="41"/>
        <v>0</v>
      </c>
      <c r="Q178" s="147">
        <f t="shared" si="42"/>
        <v>0</v>
      </c>
      <c r="R178" s="147">
        <f t="shared" si="43"/>
        <v>0</v>
      </c>
      <c r="S178" s="55"/>
      <c r="T178" s="148">
        <f t="shared" si="44"/>
        <v>0</v>
      </c>
      <c r="U178" s="148">
        <v>0</v>
      </c>
      <c r="V178" s="148">
        <f t="shared" si="45"/>
        <v>0</v>
      </c>
      <c r="W178" s="148">
        <v>0</v>
      </c>
      <c r="X178" s="149">
        <f t="shared" si="46"/>
        <v>0</v>
      </c>
      <c r="Y178" s="29"/>
      <c r="Z178" s="29"/>
      <c r="AA178" s="29"/>
      <c r="AB178" s="29"/>
      <c r="AC178" s="29"/>
      <c r="AD178" s="29"/>
      <c r="AE178" s="29"/>
      <c r="AR178" s="150" t="s">
        <v>257</v>
      </c>
      <c r="AT178" s="150" t="s">
        <v>153</v>
      </c>
      <c r="AU178" s="150" t="s">
        <v>88</v>
      </c>
      <c r="AY178" s="14" t="s">
        <v>152</v>
      </c>
      <c r="BE178" s="151">
        <f t="shared" si="47"/>
        <v>0</v>
      </c>
      <c r="BF178" s="151">
        <f t="shared" si="48"/>
        <v>0</v>
      </c>
      <c r="BG178" s="151">
        <f t="shared" si="49"/>
        <v>0</v>
      </c>
      <c r="BH178" s="151">
        <f t="shared" si="50"/>
        <v>0</v>
      </c>
      <c r="BI178" s="151">
        <f t="shared" si="51"/>
        <v>0</v>
      </c>
      <c r="BJ178" s="14" t="s">
        <v>86</v>
      </c>
      <c r="BK178" s="151">
        <f t="shared" si="52"/>
        <v>0</v>
      </c>
      <c r="BL178" s="14" t="s">
        <v>257</v>
      </c>
      <c r="BM178" s="150" t="s">
        <v>453</v>
      </c>
    </row>
    <row r="179" spans="1:65" s="2" customFormat="1" ht="24.15" customHeight="1">
      <c r="A179" s="29"/>
      <c r="B179" s="137"/>
      <c r="C179" s="160" t="s">
        <v>353</v>
      </c>
      <c r="D179" s="160" t="s">
        <v>262</v>
      </c>
      <c r="E179" s="161" t="s">
        <v>263</v>
      </c>
      <c r="F179" s="162" t="s">
        <v>264</v>
      </c>
      <c r="G179" s="163" t="s">
        <v>172</v>
      </c>
      <c r="H179" s="164">
        <v>1</v>
      </c>
      <c r="I179" s="165"/>
      <c r="J179" s="166"/>
      <c r="K179" s="167">
        <f t="shared" si="40"/>
        <v>0</v>
      </c>
      <c r="L179" s="162" t="s">
        <v>173</v>
      </c>
      <c r="M179" s="168"/>
      <c r="N179" s="169" t="s">
        <v>1</v>
      </c>
      <c r="O179" s="146" t="s">
        <v>41</v>
      </c>
      <c r="P179" s="147">
        <f t="shared" si="41"/>
        <v>0</v>
      </c>
      <c r="Q179" s="147">
        <f t="shared" si="42"/>
        <v>0</v>
      </c>
      <c r="R179" s="147">
        <f t="shared" si="43"/>
        <v>0</v>
      </c>
      <c r="S179" s="55"/>
      <c r="T179" s="148">
        <f t="shared" si="44"/>
        <v>0</v>
      </c>
      <c r="U179" s="148">
        <v>1.95E-2</v>
      </c>
      <c r="V179" s="148">
        <f t="shared" si="45"/>
        <v>1.95E-2</v>
      </c>
      <c r="W179" s="148">
        <v>0</v>
      </c>
      <c r="X179" s="149">
        <f t="shared" si="46"/>
        <v>0</v>
      </c>
      <c r="Y179" s="29"/>
      <c r="Z179" s="29"/>
      <c r="AA179" s="29"/>
      <c r="AB179" s="29"/>
      <c r="AC179" s="29"/>
      <c r="AD179" s="29"/>
      <c r="AE179" s="29"/>
      <c r="AR179" s="150" t="s">
        <v>265</v>
      </c>
      <c r="AT179" s="150" t="s">
        <v>262</v>
      </c>
      <c r="AU179" s="150" t="s">
        <v>88</v>
      </c>
      <c r="AY179" s="14" t="s">
        <v>152</v>
      </c>
      <c r="BE179" s="151">
        <f t="shared" si="47"/>
        <v>0</v>
      </c>
      <c r="BF179" s="151">
        <f t="shared" si="48"/>
        <v>0</v>
      </c>
      <c r="BG179" s="151">
        <f t="shared" si="49"/>
        <v>0</v>
      </c>
      <c r="BH179" s="151">
        <f t="shared" si="50"/>
        <v>0</v>
      </c>
      <c r="BI179" s="151">
        <f t="shared" si="51"/>
        <v>0</v>
      </c>
      <c r="BJ179" s="14" t="s">
        <v>86</v>
      </c>
      <c r="BK179" s="151">
        <f t="shared" si="52"/>
        <v>0</v>
      </c>
      <c r="BL179" s="14" t="s">
        <v>257</v>
      </c>
      <c r="BM179" s="150" t="s">
        <v>454</v>
      </c>
    </row>
    <row r="180" spans="1:65" s="2" customFormat="1" ht="24.15" customHeight="1">
      <c r="A180" s="29"/>
      <c r="B180" s="137"/>
      <c r="C180" s="160" t="s">
        <v>98</v>
      </c>
      <c r="D180" s="160" t="s">
        <v>262</v>
      </c>
      <c r="E180" s="161" t="s">
        <v>455</v>
      </c>
      <c r="F180" s="162" t="s">
        <v>456</v>
      </c>
      <c r="G180" s="163" t="s">
        <v>172</v>
      </c>
      <c r="H180" s="164">
        <v>5</v>
      </c>
      <c r="I180" s="165"/>
      <c r="J180" s="166"/>
      <c r="K180" s="167">
        <f t="shared" si="40"/>
        <v>0</v>
      </c>
      <c r="L180" s="162" t="s">
        <v>173</v>
      </c>
      <c r="M180" s="168"/>
      <c r="N180" s="169" t="s">
        <v>1</v>
      </c>
      <c r="O180" s="146" t="s">
        <v>41</v>
      </c>
      <c r="P180" s="147">
        <f t="shared" si="41"/>
        <v>0</v>
      </c>
      <c r="Q180" s="147">
        <f t="shared" si="42"/>
        <v>0</v>
      </c>
      <c r="R180" s="147">
        <f t="shared" si="43"/>
        <v>0</v>
      </c>
      <c r="S180" s="55"/>
      <c r="T180" s="148">
        <f t="shared" si="44"/>
        <v>0</v>
      </c>
      <c r="U180" s="148">
        <v>1.6E-2</v>
      </c>
      <c r="V180" s="148">
        <f t="shared" si="45"/>
        <v>0.08</v>
      </c>
      <c r="W180" s="148">
        <v>0</v>
      </c>
      <c r="X180" s="149">
        <f t="shared" si="46"/>
        <v>0</v>
      </c>
      <c r="Y180" s="29"/>
      <c r="Z180" s="29"/>
      <c r="AA180" s="29"/>
      <c r="AB180" s="29"/>
      <c r="AC180" s="29"/>
      <c r="AD180" s="29"/>
      <c r="AE180" s="29"/>
      <c r="AR180" s="150" t="s">
        <v>265</v>
      </c>
      <c r="AT180" s="150" t="s">
        <v>262</v>
      </c>
      <c r="AU180" s="150" t="s">
        <v>88</v>
      </c>
      <c r="AY180" s="14" t="s">
        <v>152</v>
      </c>
      <c r="BE180" s="151">
        <f t="shared" si="47"/>
        <v>0</v>
      </c>
      <c r="BF180" s="151">
        <f t="shared" si="48"/>
        <v>0</v>
      </c>
      <c r="BG180" s="151">
        <f t="shared" si="49"/>
        <v>0</v>
      </c>
      <c r="BH180" s="151">
        <f t="shared" si="50"/>
        <v>0</v>
      </c>
      <c r="BI180" s="151">
        <f t="shared" si="51"/>
        <v>0</v>
      </c>
      <c r="BJ180" s="14" t="s">
        <v>86</v>
      </c>
      <c r="BK180" s="151">
        <f t="shared" si="52"/>
        <v>0</v>
      </c>
      <c r="BL180" s="14" t="s">
        <v>257</v>
      </c>
      <c r="BM180" s="150" t="s">
        <v>457</v>
      </c>
    </row>
    <row r="181" spans="1:65" s="2" customFormat="1" ht="22.8">
      <c r="A181" s="29"/>
      <c r="B181" s="137"/>
      <c r="C181" s="138" t="s">
        <v>458</v>
      </c>
      <c r="D181" s="138" t="s">
        <v>153</v>
      </c>
      <c r="E181" s="139" t="s">
        <v>282</v>
      </c>
      <c r="F181" s="140" t="s">
        <v>283</v>
      </c>
      <c r="G181" s="141" t="s">
        <v>172</v>
      </c>
      <c r="H181" s="142">
        <v>6</v>
      </c>
      <c r="I181" s="143"/>
      <c r="J181" s="143"/>
      <c r="K181" s="144">
        <f t="shared" si="40"/>
        <v>0</v>
      </c>
      <c r="L181" s="140" t="s">
        <v>173</v>
      </c>
      <c r="M181" s="30"/>
      <c r="N181" s="145" t="s">
        <v>1</v>
      </c>
      <c r="O181" s="146" t="s">
        <v>41</v>
      </c>
      <c r="P181" s="147">
        <f t="shared" si="41"/>
        <v>0</v>
      </c>
      <c r="Q181" s="147">
        <f t="shared" si="42"/>
        <v>0</v>
      </c>
      <c r="R181" s="147">
        <f t="shared" si="43"/>
        <v>0</v>
      </c>
      <c r="S181" s="55"/>
      <c r="T181" s="148">
        <f t="shared" si="44"/>
        <v>0</v>
      </c>
      <c r="U181" s="148">
        <v>0</v>
      </c>
      <c r="V181" s="148">
        <f t="shared" si="45"/>
        <v>0</v>
      </c>
      <c r="W181" s="148">
        <v>0</v>
      </c>
      <c r="X181" s="149">
        <f t="shared" si="46"/>
        <v>0</v>
      </c>
      <c r="Y181" s="29"/>
      <c r="Z181" s="29"/>
      <c r="AA181" s="29"/>
      <c r="AB181" s="29"/>
      <c r="AC181" s="29"/>
      <c r="AD181" s="29"/>
      <c r="AE181" s="29"/>
      <c r="AR181" s="150" t="s">
        <v>257</v>
      </c>
      <c r="AT181" s="150" t="s">
        <v>153</v>
      </c>
      <c r="AU181" s="150" t="s">
        <v>88</v>
      </c>
      <c r="AY181" s="14" t="s">
        <v>152</v>
      </c>
      <c r="BE181" s="151">
        <f t="shared" si="47"/>
        <v>0</v>
      </c>
      <c r="BF181" s="151">
        <f t="shared" si="48"/>
        <v>0</v>
      </c>
      <c r="BG181" s="151">
        <f t="shared" si="49"/>
        <v>0</v>
      </c>
      <c r="BH181" s="151">
        <f t="shared" si="50"/>
        <v>0</v>
      </c>
      <c r="BI181" s="151">
        <f t="shared" si="51"/>
        <v>0</v>
      </c>
      <c r="BJ181" s="14" t="s">
        <v>86</v>
      </c>
      <c r="BK181" s="151">
        <f t="shared" si="52"/>
        <v>0</v>
      </c>
      <c r="BL181" s="14" t="s">
        <v>257</v>
      </c>
      <c r="BM181" s="150" t="s">
        <v>459</v>
      </c>
    </row>
    <row r="182" spans="1:65" s="2" customFormat="1" ht="24.15" customHeight="1">
      <c r="A182" s="29"/>
      <c r="B182" s="137"/>
      <c r="C182" s="160" t="s">
        <v>460</v>
      </c>
      <c r="D182" s="160" t="s">
        <v>262</v>
      </c>
      <c r="E182" s="161" t="s">
        <v>286</v>
      </c>
      <c r="F182" s="162" t="s">
        <v>287</v>
      </c>
      <c r="G182" s="163" t="s">
        <v>172</v>
      </c>
      <c r="H182" s="164">
        <v>6</v>
      </c>
      <c r="I182" s="165"/>
      <c r="J182" s="166"/>
      <c r="K182" s="167">
        <f t="shared" si="40"/>
        <v>0</v>
      </c>
      <c r="L182" s="162" t="s">
        <v>173</v>
      </c>
      <c r="M182" s="168"/>
      <c r="N182" s="169" t="s">
        <v>1</v>
      </c>
      <c r="O182" s="146" t="s">
        <v>41</v>
      </c>
      <c r="P182" s="147">
        <f t="shared" si="41"/>
        <v>0</v>
      </c>
      <c r="Q182" s="147">
        <f t="shared" si="42"/>
        <v>0</v>
      </c>
      <c r="R182" s="147">
        <f t="shared" si="43"/>
        <v>0</v>
      </c>
      <c r="S182" s="55"/>
      <c r="T182" s="148">
        <f t="shared" si="44"/>
        <v>0</v>
      </c>
      <c r="U182" s="148">
        <v>2.2000000000000001E-3</v>
      </c>
      <c r="V182" s="148">
        <f t="shared" si="45"/>
        <v>1.32E-2</v>
      </c>
      <c r="W182" s="148">
        <v>0</v>
      </c>
      <c r="X182" s="149">
        <f t="shared" si="46"/>
        <v>0</v>
      </c>
      <c r="Y182" s="29"/>
      <c r="Z182" s="29"/>
      <c r="AA182" s="29"/>
      <c r="AB182" s="29"/>
      <c r="AC182" s="29"/>
      <c r="AD182" s="29"/>
      <c r="AE182" s="29"/>
      <c r="AR182" s="150" t="s">
        <v>265</v>
      </c>
      <c r="AT182" s="150" t="s">
        <v>262</v>
      </c>
      <c r="AU182" s="150" t="s">
        <v>88</v>
      </c>
      <c r="AY182" s="14" t="s">
        <v>152</v>
      </c>
      <c r="BE182" s="151">
        <f t="shared" si="47"/>
        <v>0</v>
      </c>
      <c r="BF182" s="151">
        <f t="shared" si="48"/>
        <v>0</v>
      </c>
      <c r="BG182" s="151">
        <f t="shared" si="49"/>
        <v>0</v>
      </c>
      <c r="BH182" s="151">
        <f t="shared" si="50"/>
        <v>0</v>
      </c>
      <c r="BI182" s="151">
        <f t="shared" si="51"/>
        <v>0</v>
      </c>
      <c r="BJ182" s="14" t="s">
        <v>86</v>
      </c>
      <c r="BK182" s="151">
        <f t="shared" si="52"/>
        <v>0</v>
      </c>
      <c r="BL182" s="14" t="s">
        <v>257</v>
      </c>
      <c r="BM182" s="150" t="s">
        <v>461</v>
      </c>
    </row>
    <row r="183" spans="1:65" s="2" customFormat="1" ht="24.15" customHeight="1">
      <c r="A183" s="29"/>
      <c r="B183" s="137"/>
      <c r="C183" s="138" t="s">
        <v>462</v>
      </c>
      <c r="D183" s="138" t="s">
        <v>153</v>
      </c>
      <c r="E183" s="139" t="s">
        <v>290</v>
      </c>
      <c r="F183" s="140" t="s">
        <v>291</v>
      </c>
      <c r="G183" s="141" t="s">
        <v>172</v>
      </c>
      <c r="H183" s="142">
        <v>6</v>
      </c>
      <c r="I183" s="143"/>
      <c r="J183" s="143"/>
      <c r="K183" s="144">
        <f t="shared" si="40"/>
        <v>0</v>
      </c>
      <c r="L183" s="140" t="s">
        <v>173</v>
      </c>
      <c r="M183" s="30"/>
      <c r="N183" s="145" t="s">
        <v>1</v>
      </c>
      <c r="O183" s="146" t="s">
        <v>41</v>
      </c>
      <c r="P183" s="147">
        <f t="shared" si="41"/>
        <v>0</v>
      </c>
      <c r="Q183" s="147">
        <f t="shared" si="42"/>
        <v>0</v>
      </c>
      <c r="R183" s="147">
        <f t="shared" si="43"/>
        <v>0</v>
      </c>
      <c r="S183" s="55"/>
      <c r="T183" s="148">
        <f t="shared" si="44"/>
        <v>0</v>
      </c>
      <c r="U183" s="148">
        <v>4.6999999999999999E-4</v>
      </c>
      <c r="V183" s="148">
        <f t="shared" si="45"/>
        <v>2.82E-3</v>
      </c>
      <c r="W183" s="148">
        <v>0</v>
      </c>
      <c r="X183" s="149">
        <f t="shared" si="46"/>
        <v>0</v>
      </c>
      <c r="Y183" s="29"/>
      <c r="Z183" s="29"/>
      <c r="AA183" s="29"/>
      <c r="AB183" s="29"/>
      <c r="AC183" s="29"/>
      <c r="AD183" s="29"/>
      <c r="AE183" s="29"/>
      <c r="AR183" s="150" t="s">
        <v>257</v>
      </c>
      <c r="AT183" s="150" t="s">
        <v>153</v>
      </c>
      <c r="AU183" s="150" t="s">
        <v>88</v>
      </c>
      <c r="AY183" s="14" t="s">
        <v>152</v>
      </c>
      <c r="BE183" s="151">
        <f t="shared" si="47"/>
        <v>0</v>
      </c>
      <c r="BF183" s="151">
        <f t="shared" si="48"/>
        <v>0</v>
      </c>
      <c r="BG183" s="151">
        <f t="shared" si="49"/>
        <v>0</v>
      </c>
      <c r="BH183" s="151">
        <f t="shared" si="50"/>
        <v>0</v>
      </c>
      <c r="BI183" s="151">
        <f t="shared" si="51"/>
        <v>0</v>
      </c>
      <c r="BJ183" s="14" t="s">
        <v>86</v>
      </c>
      <c r="BK183" s="151">
        <f t="shared" si="52"/>
        <v>0</v>
      </c>
      <c r="BL183" s="14" t="s">
        <v>257</v>
      </c>
      <c r="BM183" s="150" t="s">
        <v>463</v>
      </c>
    </row>
    <row r="184" spans="1:65" s="2" customFormat="1" ht="37.799999999999997" customHeight="1">
      <c r="A184" s="29"/>
      <c r="B184" s="137"/>
      <c r="C184" s="160" t="s">
        <v>464</v>
      </c>
      <c r="D184" s="160" t="s">
        <v>262</v>
      </c>
      <c r="E184" s="161" t="s">
        <v>294</v>
      </c>
      <c r="F184" s="162" t="s">
        <v>295</v>
      </c>
      <c r="G184" s="163" t="s">
        <v>172</v>
      </c>
      <c r="H184" s="164">
        <v>6</v>
      </c>
      <c r="I184" s="165"/>
      <c r="J184" s="166"/>
      <c r="K184" s="167">
        <f t="shared" si="40"/>
        <v>0</v>
      </c>
      <c r="L184" s="162" t="s">
        <v>173</v>
      </c>
      <c r="M184" s="168"/>
      <c r="N184" s="169" t="s">
        <v>1</v>
      </c>
      <c r="O184" s="146" t="s">
        <v>41</v>
      </c>
      <c r="P184" s="147">
        <f t="shared" si="41"/>
        <v>0</v>
      </c>
      <c r="Q184" s="147">
        <f t="shared" si="42"/>
        <v>0</v>
      </c>
      <c r="R184" s="147">
        <f t="shared" si="43"/>
        <v>0</v>
      </c>
      <c r="S184" s="55"/>
      <c r="T184" s="148">
        <f t="shared" si="44"/>
        <v>0</v>
      </c>
      <c r="U184" s="148">
        <v>1.6E-2</v>
      </c>
      <c r="V184" s="148">
        <f t="shared" si="45"/>
        <v>9.6000000000000002E-2</v>
      </c>
      <c r="W184" s="148">
        <v>0</v>
      </c>
      <c r="X184" s="149">
        <f t="shared" si="46"/>
        <v>0</v>
      </c>
      <c r="Y184" s="29"/>
      <c r="Z184" s="29"/>
      <c r="AA184" s="29"/>
      <c r="AB184" s="29"/>
      <c r="AC184" s="29"/>
      <c r="AD184" s="29"/>
      <c r="AE184" s="29"/>
      <c r="AR184" s="150" t="s">
        <v>265</v>
      </c>
      <c r="AT184" s="150" t="s">
        <v>262</v>
      </c>
      <c r="AU184" s="150" t="s">
        <v>88</v>
      </c>
      <c r="AY184" s="14" t="s">
        <v>152</v>
      </c>
      <c r="BE184" s="151">
        <f t="shared" si="47"/>
        <v>0</v>
      </c>
      <c r="BF184" s="151">
        <f t="shared" si="48"/>
        <v>0</v>
      </c>
      <c r="BG184" s="151">
        <f t="shared" si="49"/>
        <v>0</v>
      </c>
      <c r="BH184" s="151">
        <f t="shared" si="50"/>
        <v>0</v>
      </c>
      <c r="BI184" s="151">
        <f t="shared" si="51"/>
        <v>0</v>
      </c>
      <c r="BJ184" s="14" t="s">
        <v>86</v>
      </c>
      <c r="BK184" s="151">
        <f t="shared" si="52"/>
        <v>0</v>
      </c>
      <c r="BL184" s="14" t="s">
        <v>257</v>
      </c>
      <c r="BM184" s="150" t="s">
        <v>465</v>
      </c>
    </row>
    <row r="185" spans="1:65" s="2" customFormat="1" ht="24.15" customHeight="1">
      <c r="A185" s="29"/>
      <c r="B185" s="137"/>
      <c r="C185" s="138" t="s">
        <v>466</v>
      </c>
      <c r="D185" s="138" t="s">
        <v>153</v>
      </c>
      <c r="E185" s="139" t="s">
        <v>298</v>
      </c>
      <c r="F185" s="140" t="s">
        <v>299</v>
      </c>
      <c r="G185" s="141" t="s">
        <v>172</v>
      </c>
      <c r="H185" s="142">
        <v>11</v>
      </c>
      <c r="I185" s="143"/>
      <c r="J185" s="143"/>
      <c r="K185" s="144">
        <f t="shared" si="40"/>
        <v>0</v>
      </c>
      <c r="L185" s="140" t="s">
        <v>173</v>
      </c>
      <c r="M185" s="30"/>
      <c r="N185" s="145" t="s">
        <v>1</v>
      </c>
      <c r="O185" s="146" t="s">
        <v>41</v>
      </c>
      <c r="P185" s="147">
        <f t="shared" si="41"/>
        <v>0</v>
      </c>
      <c r="Q185" s="147">
        <f t="shared" si="42"/>
        <v>0</v>
      </c>
      <c r="R185" s="147">
        <f t="shared" si="43"/>
        <v>0</v>
      </c>
      <c r="S185" s="55"/>
      <c r="T185" s="148">
        <f t="shared" si="44"/>
        <v>0</v>
      </c>
      <c r="U185" s="148">
        <v>0</v>
      </c>
      <c r="V185" s="148">
        <f t="shared" si="45"/>
        <v>0</v>
      </c>
      <c r="W185" s="148">
        <v>2.4E-2</v>
      </c>
      <c r="X185" s="149">
        <f t="shared" si="46"/>
        <v>0.26400000000000001</v>
      </c>
      <c r="Y185" s="29"/>
      <c r="Z185" s="29"/>
      <c r="AA185" s="29"/>
      <c r="AB185" s="29"/>
      <c r="AC185" s="29"/>
      <c r="AD185" s="29"/>
      <c r="AE185" s="29"/>
      <c r="AR185" s="150" t="s">
        <v>257</v>
      </c>
      <c r="AT185" s="150" t="s">
        <v>153</v>
      </c>
      <c r="AU185" s="150" t="s">
        <v>88</v>
      </c>
      <c r="AY185" s="14" t="s">
        <v>152</v>
      </c>
      <c r="BE185" s="151">
        <f t="shared" si="47"/>
        <v>0</v>
      </c>
      <c r="BF185" s="151">
        <f t="shared" si="48"/>
        <v>0</v>
      </c>
      <c r="BG185" s="151">
        <f t="shared" si="49"/>
        <v>0</v>
      </c>
      <c r="BH185" s="151">
        <f t="shared" si="50"/>
        <v>0</v>
      </c>
      <c r="BI185" s="151">
        <f t="shared" si="51"/>
        <v>0</v>
      </c>
      <c r="BJ185" s="14" t="s">
        <v>86</v>
      </c>
      <c r="BK185" s="151">
        <f t="shared" si="52"/>
        <v>0</v>
      </c>
      <c r="BL185" s="14" t="s">
        <v>257</v>
      </c>
      <c r="BM185" s="150" t="s">
        <v>467</v>
      </c>
    </row>
    <row r="186" spans="1:65" s="2" customFormat="1" ht="24.15" customHeight="1">
      <c r="A186" s="29"/>
      <c r="B186" s="137"/>
      <c r="C186" s="138" t="s">
        <v>468</v>
      </c>
      <c r="D186" s="138" t="s">
        <v>153</v>
      </c>
      <c r="E186" s="139" t="s">
        <v>302</v>
      </c>
      <c r="F186" s="140" t="s">
        <v>303</v>
      </c>
      <c r="G186" s="141" t="s">
        <v>304</v>
      </c>
      <c r="H186" s="170"/>
      <c r="I186" s="143"/>
      <c r="J186" s="143"/>
      <c r="K186" s="144">
        <f t="shared" si="40"/>
        <v>0</v>
      </c>
      <c r="L186" s="140" t="s">
        <v>173</v>
      </c>
      <c r="M186" s="30"/>
      <c r="N186" s="145" t="s">
        <v>1</v>
      </c>
      <c r="O186" s="146" t="s">
        <v>41</v>
      </c>
      <c r="P186" s="147">
        <f t="shared" si="41"/>
        <v>0</v>
      </c>
      <c r="Q186" s="147">
        <f t="shared" si="42"/>
        <v>0</v>
      </c>
      <c r="R186" s="147">
        <f t="shared" si="43"/>
        <v>0</v>
      </c>
      <c r="S186" s="55"/>
      <c r="T186" s="148">
        <f t="shared" si="44"/>
        <v>0</v>
      </c>
      <c r="U186" s="148">
        <v>0</v>
      </c>
      <c r="V186" s="148">
        <f t="shared" si="45"/>
        <v>0</v>
      </c>
      <c r="W186" s="148">
        <v>0</v>
      </c>
      <c r="X186" s="149">
        <f t="shared" si="46"/>
        <v>0</v>
      </c>
      <c r="Y186" s="29"/>
      <c r="Z186" s="29"/>
      <c r="AA186" s="29"/>
      <c r="AB186" s="29"/>
      <c r="AC186" s="29"/>
      <c r="AD186" s="29"/>
      <c r="AE186" s="29"/>
      <c r="AR186" s="150" t="s">
        <v>257</v>
      </c>
      <c r="AT186" s="150" t="s">
        <v>153</v>
      </c>
      <c r="AU186" s="150" t="s">
        <v>88</v>
      </c>
      <c r="AY186" s="14" t="s">
        <v>152</v>
      </c>
      <c r="BE186" s="151">
        <f t="shared" si="47"/>
        <v>0</v>
      </c>
      <c r="BF186" s="151">
        <f t="shared" si="48"/>
        <v>0</v>
      </c>
      <c r="BG186" s="151">
        <f t="shared" si="49"/>
        <v>0</v>
      </c>
      <c r="BH186" s="151">
        <f t="shared" si="50"/>
        <v>0</v>
      </c>
      <c r="BI186" s="151">
        <f t="shared" si="51"/>
        <v>0</v>
      </c>
      <c r="BJ186" s="14" t="s">
        <v>86</v>
      </c>
      <c r="BK186" s="151">
        <f t="shared" si="52"/>
        <v>0</v>
      </c>
      <c r="BL186" s="14" t="s">
        <v>257</v>
      </c>
      <c r="BM186" s="150" t="s">
        <v>469</v>
      </c>
    </row>
    <row r="187" spans="1:65" s="12" customFormat="1" ht="22.8" customHeight="1">
      <c r="B187" s="125"/>
      <c r="D187" s="126" t="s">
        <v>77</v>
      </c>
      <c r="E187" s="152" t="s">
        <v>470</v>
      </c>
      <c r="F187" s="152" t="s">
        <v>471</v>
      </c>
      <c r="I187" s="128"/>
      <c r="J187" s="128"/>
      <c r="K187" s="153">
        <f>BK187</f>
        <v>0</v>
      </c>
      <c r="M187" s="125"/>
      <c r="N187" s="130"/>
      <c r="O187" s="131"/>
      <c r="P187" s="131"/>
      <c r="Q187" s="132">
        <f>SUM(Q188:Q193)</f>
        <v>0</v>
      </c>
      <c r="R187" s="132">
        <f>SUM(R188:R193)</f>
        <v>0</v>
      </c>
      <c r="S187" s="131"/>
      <c r="T187" s="133">
        <f>SUM(T188:T193)</f>
        <v>0</v>
      </c>
      <c r="U187" s="131"/>
      <c r="V187" s="133">
        <f>SUM(V188:V193)</f>
        <v>0.45060599999999995</v>
      </c>
      <c r="W187" s="131"/>
      <c r="X187" s="134">
        <f>SUM(X188:X193)</f>
        <v>0</v>
      </c>
      <c r="AR187" s="126" t="s">
        <v>88</v>
      </c>
      <c r="AT187" s="135" t="s">
        <v>77</v>
      </c>
      <c r="AU187" s="135" t="s">
        <v>86</v>
      </c>
      <c r="AY187" s="126" t="s">
        <v>152</v>
      </c>
      <c r="BK187" s="136">
        <f>SUM(BK188:BK193)</f>
        <v>0</v>
      </c>
    </row>
    <row r="188" spans="1:65" s="2" customFormat="1" ht="24.15" customHeight="1">
      <c r="A188" s="29"/>
      <c r="B188" s="137"/>
      <c r="C188" s="138" t="s">
        <v>472</v>
      </c>
      <c r="D188" s="138" t="s">
        <v>153</v>
      </c>
      <c r="E188" s="139" t="s">
        <v>473</v>
      </c>
      <c r="F188" s="140" t="s">
        <v>474</v>
      </c>
      <c r="G188" s="141" t="s">
        <v>196</v>
      </c>
      <c r="H188" s="142">
        <v>13.78</v>
      </c>
      <c r="I188" s="143"/>
      <c r="J188" s="143"/>
      <c r="K188" s="144">
        <f t="shared" ref="K188:K193" si="53">ROUND(P188*H188,2)</f>
        <v>0</v>
      </c>
      <c r="L188" s="140" t="s">
        <v>173</v>
      </c>
      <c r="M188" s="30"/>
      <c r="N188" s="145" t="s">
        <v>1</v>
      </c>
      <c r="O188" s="146" t="s">
        <v>41</v>
      </c>
      <c r="P188" s="147">
        <f t="shared" ref="P188:P193" si="54">I188+J188</f>
        <v>0</v>
      </c>
      <c r="Q188" s="147">
        <f t="shared" ref="Q188:Q193" si="55">ROUND(I188*H188,2)</f>
        <v>0</v>
      </c>
      <c r="R188" s="147">
        <f t="shared" ref="R188:R193" si="56">ROUND(J188*H188,2)</f>
        <v>0</v>
      </c>
      <c r="S188" s="55"/>
      <c r="T188" s="148">
        <f t="shared" ref="T188:T193" si="57">S188*H188</f>
        <v>0</v>
      </c>
      <c r="U188" s="148">
        <v>0</v>
      </c>
      <c r="V188" s="148">
        <f t="shared" ref="V188:V193" si="58">U188*H188</f>
        <v>0</v>
      </c>
      <c r="W188" s="148">
        <v>0</v>
      </c>
      <c r="X188" s="149">
        <f t="shared" ref="X188:X193" si="59">W188*H188</f>
        <v>0</v>
      </c>
      <c r="Y188" s="29"/>
      <c r="Z188" s="29"/>
      <c r="AA188" s="29"/>
      <c r="AB188" s="29"/>
      <c r="AC188" s="29"/>
      <c r="AD188" s="29"/>
      <c r="AE188" s="29"/>
      <c r="AR188" s="150" t="s">
        <v>257</v>
      </c>
      <c r="AT188" s="150" t="s">
        <v>153</v>
      </c>
      <c r="AU188" s="150" t="s">
        <v>88</v>
      </c>
      <c r="AY188" s="14" t="s">
        <v>152</v>
      </c>
      <c r="BE188" s="151">
        <f t="shared" ref="BE188:BE193" si="60">IF(O188="základní",K188,0)</f>
        <v>0</v>
      </c>
      <c r="BF188" s="151">
        <f t="shared" ref="BF188:BF193" si="61">IF(O188="snížená",K188,0)</f>
        <v>0</v>
      </c>
      <c r="BG188" s="151">
        <f t="shared" ref="BG188:BG193" si="62">IF(O188="zákl. přenesená",K188,0)</f>
        <v>0</v>
      </c>
      <c r="BH188" s="151">
        <f t="shared" ref="BH188:BH193" si="63">IF(O188="sníž. přenesená",K188,0)</f>
        <v>0</v>
      </c>
      <c r="BI188" s="151">
        <f t="shared" ref="BI188:BI193" si="64">IF(O188="nulová",K188,0)</f>
        <v>0</v>
      </c>
      <c r="BJ188" s="14" t="s">
        <v>86</v>
      </c>
      <c r="BK188" s="151">
        <f t="shared" ref="BK188:BK193" si="65">ROUND(P188*H188,2)</f>
        <v>0</v>
      </c>
      <c r="BL188" s="14" t="s">
        <v>257</v>
      </c>
      <c r="BM188" s="150" t="s">
        <v>475</v>
      </c>
    </row>
    <row r="189" spans="1:65" s="2" customFormat="1" ht="24.15" customHeight="1">
      <c r="A189" s="29"/>
      <c r="B189" s="137"/>
      <c r="C189" s="138" t="s">
        <v>476</v>
      </c>
      <c r="D189" s="138" t="s">
        <v>153</v>
      </c>
      <c r="E189" s="139" t="s">
        <v>477</v>
      </c>
      <c r="F189" s="140" t="s">
        <v>478</v>
      </c>
      <c r="G189" s="141" t="s">
        <v>196</v>
      </c>
      <c r="H189" s="142">
        <v>13.78</v>
      </c>
      <c r="I189" s="143"/>
      <c r="J189" s="143"/>
      <c r="K189" s="144">
        <f t="shared" si="53"/>
        <v>0</v>
      </c>
      <c r="L189" s="140" t="s">
        <v>173</v>
      </c>
      <c r="M189" s="30"/>
      <c r="N189" s="145" t="s">
        <v>1</v>
      </c>
      <c r="O189" s="146" t="s">
        <v>41</v>
      </c>
      <c r="P189" s="147">
        <f t="shared" si="54"/>
        <v>0</v>
      </c>
      <c r="Q189" s="147">
        <f t="shared" si="55"/>
        <v>0</v>
      </c>
      <c r="R189" s="147">
        <f t="shared" si="56"/>
        <v>0</v>
      </c>
      <c r="S189" s="55"/>
      <c r="T189" s="148">
        <f t="shared" si="57"/>
        <v>0</v>
      </c>
      <c r="U189" s="148">
        <v>2.9999999999999997E-4</v>
      </c>
      <c r="V189" s="148">
        <f t="shared" si="58"/>
        <v>4.1339999999999997E-3</v>
      </c>
      <c r="W189" s="148">
        <v>0</v>
      </c>
      <c r="X189" s="149">
        <f t="shared" si="59"/>
        <v>0</v>
      </c>
      <c r="Y189" s="29"/>
      <c r="Z189" s="29"/>
      <c r="AA189" s="29"/>
      <c r="AB189" s="29"/>
      <c r="AC189" s="29"/>
      <c r="AD189" s="29"/>
      <c r="AE189" s="29"/>
      <c r="AR189" s="150" t="s">
        <v>257</v>
      </c>
      <c r="AT189" s="150" t="s">
        <v>153</v>
      </c>
      <c r="AU189" s="150" t="s">
        <v>88</v>
      </c>
      <c r="AY189" s="14" t="s">
        <v>152</v>
      </c>
      <c r="BE189" s="151">
        <f t="shared" si="60"/>
        <v>0</v>
      </c>
      <c r="BF189" s="151">
        <f t="shared" si="61"/>
        <v>0</v>
      </c>
      <c r="BG189" s="151">
        <f t="shared" si="62"/>
        <v>0</v>
      </c>
      <c r="BH189" s="151">
        <f t="shared" si="63"/>
        <v>0</v>
      </c>
      <c r="BI189" s="151">
        <f t="shared" si="64"/>
        <v>0</v>
      </c>
      <c r="BJ189" s="14" t="s">
        <v>86</v>
      </c>
      <c r="BK189" s="151">
        <f t="shared" si="65"/>
        <v>0</v>
      </c>
      <c r="BL189" s="14" t="s">
        <v>257</v>
      </c>
      <c r="BM189" s="150" t="s">
        <v>479</v>
      </c>
    </row>
    <row r="190" spans="1:65" s="2" customFormat="1" ht="37.799999999999997" customHeight="1">
      <c r="A190" s="29"/>
      <c r="B190" s="137"/>
      <c r="C190" s="138" t="s">
        <v>480</v>
      </c>
      <c r="D190" s="138" t="s">
        <v>153</v>
      </c>
      <c r="E190" s="139" t="s">
        <v>481</v>
      </c>
      <c r="F190" s="140" t="s">
        <v>482</v>
      </c>
      <c r="G190" s="141" t="s">
        <v>196</v>
      </c>
      <c r="H190" s="142">
        <v>13.78</v>
      </c>
      <c r="I190" s="143"/>
      <c r="J190" s="143"/>
      <c r="K190" s="144">
        <f t="shared" si="53"/>
        <v>0</v>
      </c>
      <c r="L190" s="140" t="s">
        <v>173</v>
      </c>
      <c r="M190" s="30"/>
      <c r="N190" s="145" t="s">
        <v>1</v>
      </c>
      <c r="O190" s="146" t="s">
        <v>41</v>
      </c>
      <c r="P190" s="147">
        <f t="shared" si="54"/>
        <v>0</v>
      </c>
      <c r="Q190" s="147">
        <f t="shared" si="55"/>
        <v>0</v>
      </c>
      <c r="R190" s="147">
        <f t="shared" si="56"/>
        <v>0</v>
      </c>
      <c r="S190" s="55"/>
      <c r="T190" s="148">
        <f t="shared" si="57"/>
        <v>0</v>
      </c>
      <c r="U190" s="148">
        <v>9.2999999999999992E-3</v>
      </c>
      <c r="V190" s="148">
        <f t="shared" si="58"/>
        <v>0.12815399999999999</v>
      </c>
      <c r="W190" s="148">
        <v>0</v>
      </c>
      <c r="X190" s="149">
        <f t="shared" si="59"/>
        <v>0</v>
      </c>
      <c r="Y190" s="29"/>
      <c r="Z190" s="29"/>
      <c r="AA190" s="29"/>
      <c r="AB190" s="29"/>
      <c r="AC190" s="29"/>
      <c r="AD190" s="29"/>
      <c r="AE190" s="29"/>
      <c r="AR190" s="150" t="s">
        <v>257</v>
      </c>
      <c r="AT190" s="150" t="s">
        <v>153</v>
      </c>
      <c r="AU190" s="150" t="s">
        <v>88</v>
      </c>
      <c r="AY190" s="14" t="s">
        <v>152</v>
      </c>
      <c r="BE190" s="151">
        <f t="shared" si="60"/>
        <v>0</v>
      </c>
      <c r="BF190" s="151">
        <f t="shared" si="61"/>
        <v>0</v>
      </c>
      <c r="BG190" s="151">
        <f t="shared" si="62"/>
        <v>0</v>
      </c>
      <c r="BH190" s="151">
        <f t="shared" si="63"/>
        <v>0</v>
      </c>
      <c r="BI190" s="151">
        <f t="shared" si="64"/>
        <v>0</v>
      </c>
      <c r="BJ190" s="14" t="s">
        <v>86</v>
      </c>
      <c r="BK190" s="151">
        <f t="shared" si="65"/>
        <v>0</v>
      </c>
      <c r="BL190" s="14" t="s">
        <v>257</v>
      </c>
      <c r="BM190" s="150" t="s">
        <v>483</v>
      </c>
    </row>
    <row r="191" spans="1:65" s="2" customFormat="1" ht="24.15" customHeight="1">
      <c r="A191" s="29"/>
      <c r="B191" s="137"/>
      <c r="C191" s="160" t="s">
        <v>101</v>
      </c>
      <c r="D191" s="160" t="s">
        <v>262</v>
      </c>
      <c r="E191" s="161" t="s">
        <v>484</v>
      </c>
      <c r="F191" s="162" t="s">
        <v>485</v>
      </c>
      <c r="G191" s="163" t="s">
        <v>196</v>
      </c>
      <c r="H191" s="164">
        <v>15.157999999999999</v>
      </c>
      <c r="I191" s="165"/>
      <c r="J191" s="166"/>
      <c r="K191" s="167">
        <f t="shared" si="53"/>
        <v>0</v>
      </c>
      <c r="L191" s="162" t="s">
        <v>173</v>
      </c>
      <c r="M191" s="168"/>
      <c r="N191" s="169" t="s">
        <v>1</v>
      </c>
      <c r="O191" s="146" t="s">
        <v>41</v>
      </c>
      <c r="P191" s="147">
        <f t="shared" si="54"/>
        <v>0</v>
      </c>
      <c r="Q191" s="147">
        <f t="shared" si="55"/>
        <v>0</v>
      </c>
      <c r="R191" s="147">
        <f t="shared" si="56"/>
        <v>0</v>
      </c>
      <c r="S191" s="55"/>
      <c r="T191" s="148">
        <f t="shared" si="57"/>
        <v>0</v>
      </c>
      <c r="U191" s="148">
        <v>2.1000000000000001E-2</v>
      </c>
      <c r="V191" s="148">
        <f t="shared" si="58"/>
        <v>0.31831799999999999</v>
      </c>
      <c r="W191" s="148">
        <v>0</v>
      </c>
      <c r="X191" s="149">
        <f t="shared" si="59"/>
        <v>0</v>
      </c>
      <c r="Y191" s="29"/>
      <c r="Z191" s="29"/>
      <c r="AA191" s="29"/>
      <c r="AB191" s="29"/>
      <c r="AC191" s="29"/>
      <c r="AD191" s="29"/>
      <c r="AE191" s="29"/>
      <c r="AR191" s="150" t="s">
        <v>265</v>
      </c>
      <c r="AT191" s="150" t="s">
        <v>262</v>
      </c>
      <c r="AU191" s="150" t="s">
        <v>88</v>
      </c>
      <c r="AY191" s="14" t="s">
        <v>152</v>
      </c>
      <c r="BE191" s="151">
        <f t="shared" si="60"/>
        <v>0</v>
      </c>
      <c r="BF191" s="151">
        <f t="shared" si="61"/>
        <v>0</v>
      </c>
      <c r="BG191" s="151">
        <f t="shared" si="62"/>
        <v>0</v>
      </c>
      <c r="BH191" s="151">
        <f t="shared" si="63"/>
        <v>0</v>
      </c>
      <c r="BI191" s="151">
        <f t="shared" si="64"/>
        <v>0</v>
      </c>
      <c r="BJ191" s="14" t="s">
        <v>86</v>
      </c>
      <c r="BK191" s="151">
        <f t="shared" si="65"/>
        <v>0</v>
      </c>
      <c r="BL191" s="14" t="s">
        <v>257</v>
      </c>
      <c r="BM191" s="150" t="s">
        <v>486</v>
      </c>
    </row>
    <row r="192" spans="1:65" s="2" customFormat="1" ht="37.799999999999997" customHeight="1">
      <c r="A192" s="29"/>
      <c r="B192" s="137"/>
      <c r="C192" s="138" t="s">
        <v>487</v>
      </c>
      <c r="D192" s="138" t="s">
        <v>153</v>
      </c>
      <c r="E192" s="139" t="s">
        <v>488</v>
      </c>
      <c r="F192" s="140" t="s">
        <v>489</v>
      </c>
      <c r="G192" s="141" t="s">
        <v>196</v>
      </c>
      <c r="H192" s="142">
        <v>13.78</v>
      </c>
      <c r="I192" s="143"/>
      <c r="J192" s="143"/>
      <c r="K192" s="144">
        <f t="shared" si="53"/>
        <v>0</v>
      </c>
      <c r="L192" s="140" t="s">
        <v>173</v>
      </c>
      <c r="M192" s="30"/>
      <c r="N192" s="145" t="s">
        <v>1</v>
      </c>
      <c r="O192" s="146" t="s">
        <v>41</v>
      </c>
      <c r="P192" s="147">
        <f t="shared" si="54"/>
        <v>0</v>
      </c>
      <c r="Q192" s="147">
        <f t="shared" si="55"/>
        <v>0</v>
      </c>
      <c r="R192" s="147">
        <f t="shared" si="56"/>
        <v>0</v>
      </c>
      <c r="S192" s="55"/>
      <c r="T192" s="148">
        <f t="shared" si="57"/>
        <v>0</v>
      </c>
      <c r="U192" s="148">
        <v>0</v>
      </c>
      <c r="V192" s="148">
        <f t="shared" si="58"/>
        <v>0</v>
      </c>
      <c r="W192" s="148">
        <v>0</v>
      </c>
      <c r="X192" s="149">
        <f t="shared" si="59"/>
        <v>0</v>
      </c>
      <c r="Y192" s="29"/>
      <c r="Z192" s="29"/>
      <c r="AA192" s="29"/>
      <c r="AB192" s="29"/>
      <c r="AC192" s="29"/>
      <c r="AD192" s="29"/>
      <c r="AE192" s="29"/>
      <c r="AR192" s="150" t="s">
        <v>257</v>
      </c>
      <c r="AT192" s="150" t="s">
        <v>153</v>
      </c>
      <c r="AU192" s="150" t="s">
        <v>88</v>
      </c>
      <c r="AY192" s="14" t="s">
        <v>152</v>
      </c>
      <c r="BE192" s="151">
        <f t="shared" si="60"/>
        <v>0</v>
      </c>
      <c r="BF192" s="151">
        <f t="shared" si="61"/>
        <v>0</v>
      </c>
      <c r="BG192" s="151">
        <f t="shared" si="62"/>
        <v>0</v>
      </c>
      <c r="BH192" s="151">
        <f t="shared" si="63"/>
        <v>0</v>
      </c>
      <c r="BI192" s="151">
        <f t="shared" si="64"/>
        <v>0</v>
      </c>
      <c r="BJ192" s="14" t="s">
        <v>86</v>
      </c>
      <c r="BK192" s="151">
        <f t="shared" si="65"/>
        <v>0</v>
      </c>
      <c r="BL192" s="14" t="s">
        <v>257</v>
      </c>
      <c r="BM192" s="150" t="s">
        <v>490</v>
      </c>
    </row>
    <row r="193" spans="1:65" s="2" customFormat="1" ht="24.15" customHeight="1">
      <c r="A193" s="29"/>
      <c r="B193" s="137"/>
      <c r="C193" s="138" t="s">
        <v>491</v>
      </c>
      <c r="D193" s="138" t="s">
        <v>153</v>
      </c>
      <c r="E193" s="139" t="s">
        <v>492</v>
      </c>
      <c r="F193" s="140" t="s">
        <v>493</v>
      </c>
      <c r="G193" s="141" t="s">
        <v>304</v>
      </c>
      <c r="H193" s="170"/>
      <c r="I193" s="143"/>
      <c r="J193" s="143"/>
      <c r="K193" s="144">
        <f t="shared" si="53"/>
        <v>0</v>
      </c>
      <c r="L193" s="140" t="s">
        <v>173</v>
      </c>
      <c r="M193" s="30"/>
      <c r="N193" s="145" t="s">
        <v>1</v>
      </c>
      <c r="O193" s="146" t="s">
        <v>41</v>
      </c>
      <c r="P193" s="147">
        <f t="shared" si="54"/>
        <v>0</v>
      </c>
      <c r="Q193" s="147">
        <f t="shared" si="55"/>
        <v>0</v>
      </c>
      <c r="R193" s="147">
        <f t="shared" si="56"/>
        <v>0</v>
      </c>
      <c r="S193" s="55"/>
      <c r="T193" s="148">
        <f t="shared" si="57"/>
        <v>0</v>
      </c>
      <c r="U193" s="148">
        <v>0</v>
      </c>
      <c r="V193" s="148">
        <f t="shared" si="58"/>
        <v>0</v>
      </c>
      <c r="W193" s="148">
        <v>0</v>
      </c>
      <c r="X193" s="149">
        <f t="shared" si="59"/>
        <v>0</v>
      </c>
      <c r="Y193" s="29"/>
      <c r="Z193" s="29"/>
      <c r="AA193" s="29"/>
      <c r="AB193" s="29"/>
      <c r="AC193" s="29"/>
      <c r="AD193" s="29"/>
      <c r="AE193" s="29"/>
      <c r="AR193" s="150" t="s">
        <v>257</v>
      </c>
      <c r="AT193" s="150" t="s">
        <v>153</v>
      </c>
      <c r="AU193" s="150" t="s">
        <v>88</v>
      </c>
      <c r="AY193" s="14" t="s">
        <v>152</v>
      </c>
      <c r="BE193" s="151">
        <f t="shared" si="60"/>
        <v>0</v>
      </c>
      <c r="BF193" s="151">
        <f t="shared" si="61"/>
        <v>0</v>
      </c>
      <c r="BG193" s="151">
        <f t="shared" si="62"/>
        <v>0</v>
      </c>
      <c r="BH193" s="151">
        <f t="shared" si="63"/>
        <v>0</v>
      </c>
      <c r="BI193" s="151">
        <f t="shared" si="64"/>
        <v>0</v>
      </c>
      <c r="BJ193" s="14" t="s">
        <v>86</v>
      </c>
      <c r="BK193" s="151">
        <f t="shared" si="65"/>
        <v>0</v>
      </c>
      <c r="BL193" s="14" t="s">
        <v>257</v>
      </c>
      <c r="BM193" s="150" t="s">
        <v>494</v>
      </c>
    </row>
    <row r="194" spans="1:65" s="12" customFormat="1" ht="22.8" customHeight="1">
      <c r="B194" s="125"/>
      <c r="D194" s="126" t="s">
        <v>77</v>
      </c>
      <c r="E194" s="152" t="s">
        <v>495</v>
      </c>
      <c r="F194" s="152" t="s">
        <v>496</v>
      </c>
      <c r="I194" s="128"/>
      <c r="J194" s="128"/>
      <c r="K194" s="153">
        <f>BK194</f>
        <v>0</v>
      </c>
      <c r="M194" s="125"/>
      <c r="N194" s="130"/>
      <c r="O194" s="131"/>
      <c r="P194" s="131"/>
      <c r="Q194" s="132">
        <f>SUM(Q195:Q203)</f>
        <v>0</v>
      </c>
      <c r="R194" s="132">
        <f>SUM(R195:R203)</f>
        <v>0</v>
      </c>
      <c r="S194" s="131"/>
      <c r="T194" s="133">
        <f>SUM(T195:T203)</f>
        <v>0</v>
      </c>
      <c r="U194" s="131"/>
      <c r="V194" s="133">
        <f>SUM(V195:V203)</f>
        <v>0.33137576000000002</v>
      </c>
      <c r="W194" s="131"/>
      <c r="X194" s="134">
        <f>SUM(X195:X203)</f>
        <v>0.20601700000000001</v>
      </c>
      <c r="AR194" s="126" t="s">
        <v>88</v>
      </c>
      <c r="AT194" s="135" t="s">
        <v>77</v>
      </c>
      <c r="AU194" s="135" t="s">
        <v>86</v>
      </c>
      <c r="AY194" s="126" t="s">
        <v>152</v>
      </c>
      <c r="BK194" s="136">
        <f>SUM(BK195:BK203)</f>
        <v>0</v>
      </c>
    </row>
    <row r="195" spans="1:65" s="2" customFormat="1" ht="24.15" customHeight="1">
      <c r="A195" s="29"/>
      <c r="B195" s="137"/>
      <c r="C195" s="138" t="s">
        <v>497</v>
      </c>
      <c r="D195" s="138" t="s">
        <v>153</v>
      </c>
      <c r="E195" s="139" t="s">
        <v>498</v>
      </c>
      <c r="F195" s="140" t="s">
        <v>499</v>
      </c>
      <c r="G195" s="141" t="s">
        <v>196</v>
      </c>
      <c r="H195" s="142">
        <v>75.97</v>
      </c>
      <c r="I195" s="143"/>
      <c r="J195" s="143"/>
      <c r="K195" s="144">
        <f t="shared" ref="K195:K203" si="66">ROUND(P195*H195,2)</f>
        <v>0</v>
      </c>
      <c r="L195" s="140" t="s">
        <v>173</v>
      </c>
      <c r="M195" s="30"/>
      <c r="N195" s="145" t="s">
        <v>1</v>
      </c>
      <c r="O195" s="146" t="s">
        <v>41</v>
      </c>
      <c r="P195" s="147">
        <f t="shared" ref="P195:P203" si="67">I195+J195</f>
        <v>0</v>
      </c>
      <c r="Q195" s="147">
        <f t="shared" ref="Q195:Q203" si="68">ROUND(I195*H195,2)</f>
        <v>0</v>
      </c>
      <c r="R195" s="147">
        <f t="shared" ref="R195:R203" si="69">ROUND(J195*H195,2)</f>
        <v>0</v>
      </c>
      <c r="S195" s="55"/>
      <c r="T195" s="148">
        <f t="shared" ref="T195:T203" si="70">S195*H195</f>
        <v>0</v>
      </c>
      <c r="U195" s="148">
        <v>1E-4</v>
      </c>
      <c r="V195" s="148">
        <f t="shared" ref="V195:V203" si="71">U195*H195</f>
        <v>7.5970000000000005E-3</v>
      </c>
      <c r="W195" s="148">
        <v>0</v>
      </c>
      <c r="X195" s="149">
        <f t="shared" ref="X195:X203" si="72">W195*H195</f>
        <v>0</v>
      </c>
      <c r="Y195" s="29"/>
      <c r="Z195" s="29"/>
      <c r="AA195" s="29"/>
      <c r="AB195" s="29"/>
      <c r="AC195" s="29"/>
      <c r="AD195" s="29"/>
      <c r="AE195" s="29"/>
      <c r="AR195" s="150" t="s">
        <v>257</v>
      </c>
      <c r="AT195" s="150" t="s">
        <v>153</v>
      </c>
      <c r="AU195" s="150" t="s">
        <v>88</v>
      </c>
      <c r="AY195" s="14" t="s">
        <v>152</v>
      </c>
      <c r="BE195" s="151">
        <f t="shared" ref="BE195:BE203" si="73">IF(O195="základní",K195,0)</f>
        <v>0</v>
      </c>
      <c r="BF195" s="151">
        <f t="shared" ref="BF195:BF203" si="74">IF(O195="snížená",K195,0)</f>
        <v>0</v>
      </c>
      <c r="BG195" s="151">
        <f t="shared" ref="BG195:BG203" si="75">IF(O195="zákl. přenesená",K195,0)</f>
        <v>0</v>
      </c>
      <c r="BH195" s="151">
        <f t="shared" ref="BH195:BH203" si="76">IF(O195="sníž. přenesená",K195,0)</f>
        <v>0</v>
      </c>
      <c r="BI195" s="151">
        <f t="shared" ref="BI195:BI203" si="77">IF(O195="nulová",K195,0)</f>
        <v>0</v>
      </c>
      <c r="BJ195" s="14" t="s">
        <v>86</v>
      </c>
      <c r="BK195" s="151">
        <f t="shared" ref="BK195:BK203" si="78">ROUND(P195*H195,2)</f>
        <v>0</v>
      </c>
      <c r="BL195" s="14" t="s">
        <v>257</v>
      </c>
      <c r="BM195" s="150" t="s">
        <v>500</v>
      </c>
    </row>
    <row r="196" spans="1:65" s="2" customFormat="1" ht="24.15" customHeight="1">
      <c r="A196" s="29"/>
      <c r="B196" s="137"/>
      <c r="C196" s="160" t="s">
        <v>501</v>
      </c>
      <c r="D196" s="160" t="s">
        <v>262</v>
      </c>
      <c r="E196" s="161" t="s">
        <v>502</v>
      </c>
      <c r="F196" s="162" t="s">
        <v>503</v>
      </c>
      <c r="G196" s="163" t="s">
        <v>196</v>
      </c>
      <c r="H196" s="164">
        <v>83.566999999999993</v>
      </c>
      <c r="I196" s="165"/>
      <c r="J196" s="166"/>
      <c r="K196" s="167">
        <f t="shared" si="66"/>
        <v>0</v>
      </c>
      <c r="L196" s="162" t="s">
        <v>173</v>
      </c>
      <c r="M196" s="168"/>
      <c r="N196" s="169" t="s">
        <v>1</v>
      </c>
      <c r="O196" s="146" t="s">
        <v>41</v>
      </c>
      <c r="P196" s="147">
        <f t="shared" si="67"/>
        <v>0</v>
      </c>
      <c r="Q196" s="147">
        <f t="shared" si="68"/>
        <v>0</v>
      </c>
      <c r="R196" s="147">
        <f t="shared" si="69"/>
        <v>0</v>
      </c>
      <c r="S196" s="55"/>
      <c r="T196" s="148">
        <f t="shared" si="70"/>
        <v>0</v>
      </c>
      <c r="U196" s="148">
        <v>8.0000000000000004E-4</v>
      </c>
      <c r="V196" s="148">
        <f t="shared" si="71"/>
        <v>6.6853599999999999E-2</v>
      </c>
      <c r="W196" s="148">
        <v>0</v>
      </c>
      <c r="X196" s="149">
        <f t="shared" si="72"/>
        <v>0</v>
      </c>
      <c r="Y196" s="29"/>
      <c r="Z196" s="29"/>
      <c r="AA196" s="29"/>
      <c r="AB196" s="29"/>
      <c r="AC196" s="29"/>
      <c r="AD196" s="29"/>
      <c r="AE196" s="29"/>
      <c r="AR196" s="150" t="s">
        <v>265</v>
      </c>
      <c r="AT196" s="150" t="s">
        <v>262</v>
      </c>
      <c r="AU196" s="150" t="s">
        <v>88</v>
      </c>
      <c r="AY196" s="14" t="s">
        <v>152</v>
      </c>
      <c r="BE196" s="151">
        <f t="shared" si="73"/>
        <v>0</v>
      </c>
      <c r="BF196" s="151">
        <f t="shared" si="74"/>
        <v>0</v>
      </c>
      <c r="BG196" s="151">
        <f t="shared" si="75"/>
        <v>0</v>
      </c>
      <c r="BH196" s="151">
        <f t="shared" si="76"/>
        <v>0</v>
      </c>
      <c r="BI196" s="151">
        <f t="shared" si="77"/>
        <v>0</v>
      </c>
      <c r="BJ196" s="14" t="s">
        <v>86</v>
      </c>
      <c r="BK196" s="151">
        <f t="shared" si="78"/>
        <v>0</v>
      </c>
      <c r="BL196" s="14" t="s">
        <v>257</v>
      </c>
      <c r="BM196" s="150" t="s">
        <v>504</v>
      </c>
    </row>
    <row r="197" spans="1:65" s="2" customFormat="1" ht="24.15" customHeight="1">
      <c r="A197" s="29"/>
      <c r="B197" s="137"/>
      <c r="C197" s="138" t="s">
        <v>505</v>
      </c>
      <c r="D197" s="138" t="s">
        <v>153</v>
      </c>
      <c r="E197" s="139" t="s">
        <v>506</v>
      </c>
      <c r="F197" s="140" t="s">
        <v>507</v>
      </c>
      <c r="G197" s="141" t="s">
        <v>196</v>
      </c>
      <c r="H197" s="142">
        <v>75.97</v>
      </c>
      <c r="I197" s="143"/>
      <c r="J197" s="143"/>
      <c r="K197" s="144">
        <f t="shared" si="66"/>
        <v>0</v>
      </c>
      <c r="L197" s="140" t="s">
        <v>173</v>
      </c>
      <c r="M197" s="30"/>
      <c r="N197" s="145" t="s">
        <v>1</v>
      </c>
      <c r="O197" s="146" t="s">
        <v>41</v>
      </c>
      <c r="P197" s="147">
        <f t="shared" si="67"/>
        <v>0</v>
      </c>
      <c r="Q197" s="147">
        <f t="shared" si="68"/>
        <v>0</v>
      </c>
      <c r="R197" s="147">
        <f t="shared" si="69"/>
        <v>0</v>
      </c>
      <c r="S197" s="55"/>
      <c r="T197" s="148">
        <f t="shared" si="70"/>
        <v>0</v>
      </c>
      <c r="U197" s="148">
        <v>0</v>
      </c>
      <c r="V197" s="148">
        <f t="shared" si="71"/>
        <v>0</v>
      </c>
      <c r="W197" s="148">
        <v>2.5000000000000001E-3</v>
      </c>
      <c r="X197" s="149">
        <f t="shared" si="72"/>
        <v>0.18992500000000001</v>
      </c>
      <c r="Y197" s="29"/>
      <c r="Z197" s="29"/>
      <c r="AA197" s="29"/>
      <c r="AB197" s="29"/>
      <c r="AC197" s="29"/>
      <c r="AD197" s="29"/>
      <c r="AE197" s="29"/>
      <c r="AR197" s="150" t="s">
        <v>257</v>
      </c>
      <c r="AT197" s="150" t="s">
        <v>153</v>
      </c>
      <c r="AU197" s="150" t="s">
        <v>88</v>
      </c>
      <c r="AY197" s="14" t="s">
        <v>152</v>
      </c>
      <c r="BE197" s="151">
        <f t="shared" si="73"/>
        <v>0</v>
      </c>
      <c r="BF197" s="151">
        <f t="shared" si="74"/>
        <v>0</v>
      </c>
      <c r="BG197" s="151">
        <f t="shared" si="75"/>
        <v>0</v>
      </c>
      <c r="BH197" s="151">
        <f t="shared" si="76"/>
        <v>0</v>
      </c>
      <c r="BI197" s="151">
        <f t="shared" si="77"/>
        <v>0</v>
      </c>
      <c r="BJ197" s="14" t="s">
        <v>86</v>
      </c>
      <c r="BK197" s="151">
        <f t="shared" si="78"/>
        <v>0</v>
      </c>
      <c r="BL197" s="14" t="s">
        <v>257</v>
      </c>
      <c r="BM197" s="150" t="s">
        <v>508</v>
      </c>
    </row>
    <row r="198" spans="1:65" s="2" customFormat="1" ht="24.15" customHeight="1">
      <c r="A198" s="29"/>
      <c r="B198" s="137"/>
      <c r="C198" s="138" t="s">
        <v>509</v>
      </c>
      <c r="D198" s="138" t="s">
        <v>153</v>
      </c>
      <c r="E198" s="139" t="s">
        <v>510</v>
      </c>
      <c r="F198" s="140" t="s">
        <v>511</v>
      </c>
      <c r="G198" s="141" t="s">
        <v>196</v>
      </c>
      <c r="H198" s="142">
        <v>75.97</v>
      </c>
      <c r="I198" s="143"/>
      <c r="J198" s="143"/>
      <c r="K198" s="144">
        <f t="shared" si="66"/>
        <v>0</v>
      </c>
      <c r="L198" s="140" t="s">
        <v>173</v>
      </c>
      <c r="M198" s="30"/>
      <c r="N198" s="145" t="s">
        <v>1</v>
      </c>
      <c r="O198" s="146" t="s">
        <v>41</v>
      </c>
      <c r="P198" s="147">
        <f t="shared" si="67"/>
        <v>0</v>
      </c>
      <c r="Q198" s="147">
        <f t="shared" si="68"/>
        <v>0</v>
      </c>
      <c r="R198" s="147">
        <f t="shared" si="69"/>
        <v>0</v>
      </c>
      <c r="S198" s="55"/>
      <c r="T198" s="148">
        <f t="shared" si="70"/>
        <v>0</v>
      </c>
      <c r="U198" s="148">
        <v>2.9999999999999997E-4</v>
      </c>
      <c r="V198" s="148">
        <f t="shared" si="71"/>
        <v>2.2790999999999999E-2</v>
      </c>
      <c r="W198" s="148">
        <v>0</v>
      </c>
      <c r="X198" s="149">
        <f t="shared" si="72"/>
        <v>0</v>
      </c>
      <c r="Y198" s="29"/>
      <c r="Z198" s="29"/>
      <c r="AA198" s="29"/>
      <c r="AB198" s="29"/>
      <c r="AC198" s="29"/>
      <c r="AD198" s="29"/>
      <c r="AE198" s="29"/>
      <c r="AR198" s="150" t="s">
        <v>257</v>
      </c>
      <c r="AT198" s="150" t="s">
        <v>153</v>
      </c>
      <c r="AU198" s="150" t="s">
        <v>88</v>
      </c>
      <c r="AY198" s="14" t="s">
        <v>152</v>
      </c>
      <c r="BE198" s="151">
        <f t="shared" si="73"/>
        <v>0</v>
      </c>
      <c r="BF198" s="151">
        <f t="shared" si="74"/>
        <v>0</v>
      </c>
      <c r="BG198" s="151">
        <f t="shared" si="75"/>
        <v>0</v>
      </c>
      <c r="BH198" s="151">
        <f t="shared" si="76"/>
        <v>0</v>
      </c>
      <c r="BI198" s="151">
        <f t="shared" si="77"/>
        <v>0</v>
      </c>
      <c r="BJ198" s="14" t="s">
        <v>86</v>
      </c>
      <c r="BK198" s="151">
        <f t="shared" si="78"/>
        <v>0</v>
      </c>
      <c r="BL198" s="14" t="s">
        <v>257</v>
      </c>
      <c r="BM198" s="150" t="s">
        <v>512</v>
      </c>
    </row>
    <row r="199" spans="1:65" s="2" customFormat="1" ht="24.15" customHeight="1">
      <c r="A199" s="29"/>
      <c r="B199" s="137"/>
      <c r="C199" s="160" t="s">
        <v>513</v>
      </c>
      <c r="D199" s="160" t="s">
        <v>262</v>
      </c>
      <c r="E199" s="161" t="s">
        <v>514</v>
      </c>
      <c r="F199" s="162" t="s">
        <v>515</v>
      </c>
      <c r="G199" s="163" t="s">
        <v>196</v>
      </c>
      <c r="H199" s="164">
        <v>83.566999999999993</v>
      </c>
      <c r="I199" s="165"/>
      <c r="J199" s="166"/>
      <c r="K199" s="167">
        <f t="shared" si="66"/>
        <v>0</v>
      </c>
      <c r="L199" s="162" t="s">
        <v>173</v>
      </c>
      <c r="M199" s="168"/>
      <c r="N199" s="169" t="s">
        <v>1</v>
      </c>
      <c r="O199" s="146" t="s">
        <v>41</v>
      </c>
      <c r="P199" s="147">
        <f t="shared" si="67"/>
        <v>0</v>
      </c>
      <c r="Q199" s="147">
        <f t="shared" si="68"/>
        <v>0</v>
      </c>
      <c r="R199" s="147">
        <f t="shared" si="69"/>
        <v>0</v>
      </c>
      <c r="S199" s="55"/>
      <c r="T199" s="148">
        <f t="shared" si="70"/>
        <v>0</v>
      </c>
      <c r="U199" s="148">
        <v>2.64E-3</v>
      </c>
      <c r="V199" s="148">
        <f t="shared" si="71"/>
        <v>0.22061687999999999</v>
      </c>
      <c r="W199" s="148">
        <v>0</v>
      </c>
      <c r="X199" s="149">
        <f t="shared" si="72"/>
        <v>0</v>
      </c>
      <c r="Y199" s="29"/>
      <c r="Z199" s="29"/>
      <c r="AA199" s="29"/>
      <c r="AB199" s="29"/>
      <c r="AC199" s="29"/>
      <c r="AD199" s="29"/>
      <c r="AE199" s="29"/>
      <c r="AR199" s="150" t="s">
        <v>265</v>
      </c>
      <c r="AT199" s="150" t="s">
        <v>262</v>
      </c>
      <c r="AU199" s="150" t="s">
        <v>88</v>
      </c>
      <c r="AY199" s="14" t="s">
        <v>152</v>
      </c>
      <c r="BE199" s="151">
        <f t="shared" si="73"/>
        <v>0</v>
      </c>
      <c r="BF199" s="151">
        <f t="shared" si="74"/>
        <v>0</v>
      </c>
      <c r="BG199" s="151">
        <f t="shared" si="75"/>
        <v>0</v>
      </c>
      <c r="BH199" s="151">
        <f t="shared" si="76"/>
        <v>0</v>
      </c>
      <c r="BI199" s="151">
        <f t="shared" si="77"/>
        <v>0</v>
      </c>
      <c r="BJ199" s="14" t="s">
        <v>86</v>
      </c>
      <c r="BK199" s="151">
        <f t="shared" si="78"/>
        <v>0</v>
      </c>
      <c r="BL199" s="14" t="s">
        <v>257</v>
      </c>
      <c r="BM199" s="150" t="s">
        <v>516</v>
      </c>
    </row>
    <row r="200" spans="1:65" s="2" customFormat="1" ht="22.8">
      <c r="A200" s="29"/>
      <c r="B200" s="137"/>
      <c r="C200" s="138" t="s">
        <v>517</v>
      </c>
      <c r="D200" s="138" t="s">
        <v>153</v>
      </c>
      <c r="E200" s="139" t="s">
        <v>518</v>
      </c>
      <c r="F200" s="140" t="s">
        <v>519</v>
      </c>
      <c r="G200" s="141" t="s">
        <v>325</v>
      </c>
      <c r="H200" s="142">
        <v>53.64</v>
      </c>
      <c r="I200" s="143"/>
      <c r="J200" s="143"/>
      <c r="K200" s="144">
        <f t="shared" si="66"/>
        <v>0</v>
      </c>
      <c r="L200" s="140" t="s">
        <v>173</v>
      </c>
      <c r="M200" s="30"/>
      <c r="N200" s="145" t="s">
        <v>1</v>
      </c>
      <c r="O200" s="146" t="s">
        <v>41</v>
      </c>
      <c r="P200" s="147">
        <f t="shared" si="67"/>
        <v>0</v>
      </c>
      <c r="Q200" s="147">
        <f t="shared" si="68"/>
        <v>0</v>
      </c>
      <c r="R200" s="147">
        <f t="shared" si="69"/>
        <v>0</v>
      </c>
      <c r="S200" s="55"/>
      <c r="T200" s="148">
        <f t="shared" si="70"/>
        <v>0</v>
      </c>
      <c r="U200" s="148">
        <v>0</v>
      </c>
      <c r="V200" s="148">
        <f t="shared" si="71"/>
        <v>0</v>
      </c>
      <c r="W200" s="148">
        <v>2.9999999999999997E-4</v>
      </c>
      <c r="X200" s="149">
        <f t="shared" si="72"/>
        <v>1.6091999999999999E-2</v>
      </c>
      <c r="Y200" s="29"/>
      <c r="Z200" s="29"/>
      <c r="AA200" s="29"/>
      <c r="AB200" s="29"/>
      <c r="AC200" s="29"/>
      <c r="AD200" s="29"/>
      <c r="AE200" s="29"/>
      <c r="AR200" s="150" t="s">
        <v>257</v>
      </c>
      <c r="AT200" s="150" t="s">
        <v>153</v>
      </c>
      <c r="AU200" s="150" t="s">
        <v>88</v>
      </c>
      <c r="AY200" s="14" t="s">
        <v>152</v>
      </c>
      <c r="BE200" s="151">
        <f t="shared" si="73"/>
        <v>0</v>
      </c>
      <c r="BF200" s="151">
        <f t="shared" si="74"/>
        <v>0</v>
      </c>
      <c r="BG200" s="151">
        <f t="shared" si="75"/>
        <v>0</v>
      </c>
      <c r="BH200" s="151">
        <f t="shared" si="76"/>
        <v>0</v>
      </c>
      <c r="BI200" s="151">
        <f t="shared" si="77"/>
        <v>0</v>
      </c>
      <c r="BJ200" s="14" t="s">
        <v>86</v>
      </c>
      <c r="BK200" s="151">
        <f t="shared" si="78"/>
        <v>0</v>
      </c>
      <c r="BL200" s="14" t="s">
        <v>257</v>
      </c>
      <c r="BM200" s="150" t="s">
        <v>520</v>
      </c>
    </row>
    <row r="201" spans="1:65" s="2" customFormat="1" ht="24.15" customHeight="1">
      <c r="A201" s="29"/>
      <c r="B201" s="137"/>
      <c r="C201" s="138" t="s">
        <v>521</v>
      </c>
      <c r="D201" s="138" t="s">
        <v>153</v>
      </c>
      <c r="E201" s="139" t="s">
        <v>522</v>
      </c>
      <c r="F201" s="140" t="s">
        <v>523</v>
      </c>
      <c r="G201" s="141" t="s">
        <v>325</v>
      </c>
      <c r="H201" s="142">
        <v>53.64</v>
      </c>
      <c r="I201" s="143"/>
      <c r="J201" s="143"/>
      <c r="K201" s="144">
        <f t="shared" si="66"/>
        <v>0</v>
      </c>
      <c r="L201" s="140" t="s">
        <v>173</v>
      </c>
      <c r="M201" s="30"/>
      <c r="N201" s="145" t="s">
        <v>1</v>
      </c>
      <c r="O201" s="146" t="s">
        <v>41</v>
      </c>
      <c r="P201" s="147">
        <f t="shared" si="67"/>
        <v>0</v>
      </c>
      <c r="Q201" s="147">
        <f t="shared" si="68"/>
        <v>0</v>
      </c>
      <c r="R201" s="147">
        <f t="shared" si="69"/>
        <v>0</v>
      </c>
      <c r="S201" s="55"/>
      <c r="T201" s="148">
        <f t="shared" si="70"/>
        <v>0</v>
      </c>
      <c r="U201" s="148">
        <v>1.0000000000000001E-5</v>
      </c>
      <c r="V201" s="148">
        <f t="shared" si="71"/>
        <v>5.3640000000000003E-4</v>
      </c>
      <c r="W201" s="148">
        <v>0</v>
      </c>
      <c r="X201" s="149">
        <f t="shared" si="72"/>
        <v>0</v>
      </c>
      <c r="Y201" s="29"/>
      <c r="Z201" s="29"/>
      <c r="AA201" s="29"/>
      <c r="AB201" s="29"/>
      <c r="AC201" s="29"/>
      <c r="AD201" s="29"/>
      <c r="AE201" s="29"/>
      <c r="AR201" s="150" t="s">
        <v>257</v>
      </c>
      <c r="AT201" s="150" t="s">
        <v>153</v>
      </c>
      <c r="AU201" s="150" t="s">
        <v>88</v>
      </c>
      <c r="AY201" s="14" t="s">
        <v>152</v>
      </c>
      <c r="BE201" s="151">
        <f t="shared" si="73"/>
        <v>0</v>
      </c>
      <c r="BF201" s="151">
        <f t="shared" si="74"/>
        <v>0</v>
      </c>
      <c r="BG201" s="151">
        <f t="shared" si="75"/>
        <v>0</v>
      </c>
      <c r="BH201" s="151">
        <f t="shared" si="76"/>
        <v>0</v>
      </c>
      <c r="BI201" s="151">
        <f t="shared" si="77"/>
        <v>0</v>
      </c>
      <c r="BJ201" s="14" t="s">
        <v>86</v>
      </c>
      <c r="BK201" s="151">
        <f t="shared" si="78"/>
        <v>0</v>
      </c>
      <c r="BL201" s="14" t="s">
        <v>257</v>
      </c>
      <c r="BM201" s="150" t="s">
        <v>524</v>
      </c>
    </row>
    <row r="202" spans="1:65" s="2" customFormat="1" ht="24.15" customHeight="1">
      <c r="A202" s="29"/>
      <c r="B202" s="137"/>
      <c r="C202" s="160" t="s">
        <v>104</v>
      </c>
      <c r="D202" s="160" t="s">
        <v>262</v>
      </c>
      <c r="E202" s="161" t="s">
        <v>525</v>
      </c>
      <c r="F202" s="162" t="s">
        <v>526</v>
      </c>
      <c r="G202" s="163" t="s">
        <v>325</v>
      </c>
      <c r="H202" s="164">
        <v>59.003999999999998</v>
      </c>
      <c r="I202" s="165"/>
      <c r="J202" s="166"/>
      <c r="K202" s="167">
        <f t="shared" si="66"/>
        <v>0</v>
      </c>
      <c r="L202" s="162" t="s">
        <v>173</v>
      </c>
      <c r="M202" s="168"/>
      <c r="N202" s="169" t="s">
        <v>1</v>
      </c>
      <c r="O202" s="146" t="s">
        <v>41</v>
      </c>
      <c r="P202" s="147">
        <f t="shared" si="67"/>
        <v>0</v>
      </c>
      <c r="Q202" s="147">
        <f t="shared" si="68"/>
        <v>0</v>
      </c>
      <c r="R202" s="147">
        <f t="shared" si="69"/>
        <v>0</v>
      </c>
      <c r="S202" s="55"/>
      <c r="T202" s="148">
        <f t="shared" si="70"/>
        <v>0</v>
      </c>
      <c r="U202" s="148">
        <v>2.2000000000000001E-4</v>
      </c>
      <c r="V202" s="148">
        <f t="shared" si="71"/>
        <v>1.298088E-2</v>
      </c>
      <c r="W202" s="148">
        <v>0</v>
      </c>
      <c r="X202" s="149">
        <f t="shared" si="72"/>
        <v>0</v>
      </c>
      <c r="Y202" s="29"/>
      <c r="Z202" s="29"/>
      <c r="AA202" s="29"/>
      <c r="AB202" s="29"/>
      <c r="AC202" s="29"/>
      <c r="AD202" s="29"/>
      <c r="AE202" s="29"/>
      <c r="AR202" s="150" t="s">
        <v>265</v>
      </c>
      <c r="AT202" s="150" t="s">
        <v>262</v>
      </c>
      <c r="AU202" s="150" t="s">
        <v>88</v>
      </c>
      <c r="AY202" s="14" t="s">
        <v>152</v>
      </c>
      <c r="BE202" s="151">
        <f t="shared" si="73"/>
        <v>0</v>
      </c>
      <c r="BF202" s="151">
        <f t="shared" si="74"/>
        <v>0</v>
      </c>
      <c r="BG202" s="151">
        <f t="shared" si="75"/>
        <v>0</v>
      </c>
      <c r="BH202" s="151">
        <f t="shared" si="76"/>
        <v>0</v>
      </c>
      <c r="BI202" s="151">
        <f t="shared" si="77"/>
        <v>0</v>
      </c>
      <c r="BJ202" s="14" t="s">
        <v>86</v>
      </c>
      <c r="BK202" s="151">
        <f t="shared" si="78"/>
        <v>0</v>
      </c>
      <c r="BL202" s="14" t="s">
        <v>257</v>
      </c>
      <c r="BM202" s="150" t="s">
        <v>527</v>
      </c>
    </row>
    <row r="203" spans="1:65" s="2" customFormat="1" ht="24.15" customHeight="1">
      <c r="A203" s="29"/>
      <c r="B203" s="137"/>
      <c r="C203" s="138" t="s">
        <v>528</v>
      </c>
      <c r="D203" s="138" t="s">
        <v>153</v>
      </c>
      <c r="E203" s="139" t="s">
        <v>529</v>
      </c>
      <c r="F203" s="140" t="s">
        <v>530</v>
      </c>
      <c r="G203" s="141" t="s">
        <v>304</v>
      </c>
      <c r="H203" s="170"/>
      <c r="I203" s="143"/>
      <c r="J203" s="143"/>
      <c r="K203" s="144">
        <f t="shared" si="66"/>
        <v>0</v>
      </c>
      <c r="L203" s="140" t="s">
        <v>173</v>
      </c>
      <c r="M203" s="30"/>
      <c r="N203" s="145" t="s">
        <v>1</v>
      </c>
      <c r="O203" s="146" t="s">
        <v>41</v>
      </c>
      <c r="P203" s="147">
        <f t="shared" si="67"/>
        <v>0</v>
      </c>
      <c r="Q203" s="147">
        <f t="shared" si="68"/>
        <v>0</v>
      </c>
      <c r="R203" s="147">
        <f t="shared" si="69"/>
        <v>0</v>
      </c>
      <c r="S203" s="55"/>
      <c r="T203" s="148">
        <f t="shared" si="70"/>
        <v>0</v>
      </c>
      <c r="U203" s="148">
        <v>0</v>
      </c>
      <c r="V203" s="148">
        <f t="shared" si="71"/>
        <v>0</v>
      </c>
      <c r="W203" s="148">
        <v>0</v>
      </c>
      <c r="X203" s="149">
        <f t="shared" si="72"/>
        <v>0</v>
      </c>
      <c r="Y203" s="29"/>
      <c r="Z203" s="29"/>
      <c r="AA203" s="29"/>
      <c r="AB203" s="29"/>
      <c r="AC203" s="29"/>
      <c r="AD203" s="29"/>
      <c r="AE203" s="29"/>
      <c r="AR203" s="150" t="s">
        <v>257</v>
      </c>
      <c r="AT203" s="150" t="s">
        <v>153</v>
      </c>
      <c r="AU203" s="150" t="s">
        <v>88</v>
      </c>
      <c r="AY203" s="14" t="s">
        <v>152</v>
      </c>
      <c r="BE203" s="151">
        <f t="shared" si="73"/>
        <v>0</v>
      </c>
      <c r="BF203" s="151">
        <f t="shared" si="74"/>
        <v>0</v>
      </c>
      <c r="BG203" s="151">
        <f t="shared" si="75"/>
        <v>0</v>
      </c>
      <c r="BH203" s="151">
        <f t="shared" si="76"/>
        <v>0</v>
      </c>
      <c r="BI203" s="151">
        <f t="shared" si="77"/>
        <v>0</v>
      </c>
      <c r="BJ203" s="14" t="s">
        <v>86</v>
      </c>
      <c r="BK203" s="151">
        <f t="shared" si="78"/>
        <v>0</v>
      </c>
      <c r="BL203" s="14" t="s">
        <v>257</v>
      </c>
      <c r="BM203" s="150" t="s">
        <v>531</v>
      </c>
    </row>
    <row r="204" spans="1:65" s="12" customFormat="1" ht="22.8" customHeight="1">
      <c r="B204" s="125"/>
      <c r="D204" s="126" t="s">
        <v>77</v>
      </c>
      <c r="E204" s="152" t="s">
        <v>306</v>
      </c>
      <c r="F204" s="152" t="s">
        <v>307</v>
      </c>
      <c r="I204" s="128"/>
      <c r="J204" s="128"/>
      <c r="K204" s="153">
        <f>BK204</f>
        <v>0</v>
      </c>
      <c r="M204" s="125"/>
      <c r="N204" s="130"/>
      <c r="O204" s="131"/>
      <c r="P204" s="131"/>
      <c r="Q204" s="132">
        <f>SUM(Q205:Q212)</f>
        <v>0</v>
      </c>
      <c r="R204" s="132">
        <f>SUM(R205:R212)</f>
        <v>0</v>
      </c>
      <c r="S204" s="131"/>
      <c r="T204" s="133">
        <f>SUM(T205:T212)</f>
        <v>0</v>
      </c>
      <c r="U204" s="131"/>
      <c r="V204" s="133">
        <f>SUM(V205:V212)</f>
        <v>1.1964270000000001</v>
      </c>
      <c r="W204" s="131"/>
      <c r="X204" s="134">
        <f>SUM(X205:X212)</f>
        <v>0</v>
      </c>
      <c r="AR204" s="126" t="s">
        <v>88</v>
      </c>
      <c r="AT204" s="135" t="s">
        <v>77</v>
      </c>
      <c r="AU204" s="135" t="s">
        <v>86</v>
      </c>
      <c r="AY204" s="126" t="s">
        <v>152</v>
      </c>
      <c r="BK204" s="136">
        <f>SUM(BK205:BK212)</f>
        <v>0</v>
      </c>
    </row>
    <row r="205" spans="1:65" s="2" customFormat="1" ht="24.15" customHeight="1">
      <c r="A205" s="29"/>
      <c r="B205" s="137"/>
      <c r="C205" s="138" t="s">
        <v>532</v>
      </c>
      <c r="D205" s="138" t="s">
        <v>153</v>
      </c>
      <c r="E205" s="139" t="s">
        <v>309</v>
      </c>
      <c r="F205" s="140" t="s">
        <v>310</v>
      </c>
      <c r="G205" s="141" t="s">
        <v>196</v>
      </c>
      <c r="H205" s="142">
        <v>60.6</v>
      </c>
      <c r="I205" s="143"/>
      <c r="J205" s="143"/>
      <c r="K205" s="144">
        <f t="shared" ref="K205:K212" si="79">ROUND(P205*H205,2)</f>
        <v>0</v>
      </c>
      <c r="L205" s="140" t="s">
        <v>173</v>
      </c>
      <c r="M205" s="30"/>
      <c r="N205" s="145" t="s">
        <v>1</v>
      </c>
      <c r="O205" s="146" t="s">
        <v>41</v>
      </c>
      <c r="P205" s="147">
        <f t="shared" ref="P205:P212" si="80">I205+J205</f>
        <v>0</v>
      </c>
      <c r="Q205" s="147">
        <f t="shared" ref="Q205:Q212" si="81">ROUND(I205*H205,2)</f>
        <v>0</v>
      </c>
      <c r="R205" s="147">
        <f t="shared" ref="R205:R212" si="82">ROUND(J205*H205,2)</f>
        <v>0</v>
      </c>
      <c r="S205" s="55"/>
      <c r="T205" s="148">
        <f t="shared" ref="T205:T212" si="83">S205*H205</f>
        <v>0</v>
      </c>
      <c r="U205" s="148">
        <v>2.9999999999999997E-4</v>
      </c>
      <c r="V205" s="148">
        <f t="shared" ref="V205:V212" si="84">U205*H205</f>
        <v>1.8179999999999998E-2</v>
      </c>
      <c r="W205" s="148">
        <v>0</v>
      </c>
      <c r="X205" s="149">
        <f t="shared" ref="X205:X212" si="85">W205*H205</f>
        <v>0</v>
      </c>
      <c r="Y205" s="29"/>
      <c r="Z205" s="29"/>
      <c r="AA205" s="29"/>
      <c r="AB205" s="29"/>
      <c r="AC205" s="29"/>
      <c r="AD205" s="29"/>
      <c r="AE205" s="29"/>
      <c r="AR205" s="150" t="s">
        <v>257</v>
      </c>
      <c r="AT205" s="150" t="s">
        <v>153</v>
      </c>
      <c r="AU205" s="150" t="s">
        <v>88</v>
      </c>
      <c r="AY205" s="14" t="s">
        <v>152</v>
      </c>
      <c r="BE205" s="151">
        <f t="shared" ref="BE205:BE212" si="86">IF(O205="základní",K205,0)</f>
        <v>0</v>
      </c>
      <c r="BF205" s="151">
        <f t="shared" ref="BF205:BF212" si="87">IF(O205="snížená",K205,0)</f>
        <v>0</v>
      </c>
      <c r="BG205" s="151">
        <f t="shared" ref="BG205:BG212" si="88">IF(O205="zákl. přenesená",K205,0)</f>
        <v>0</v>
      </c>
      <c r="BH205" s="151">
        <f t="shared" ref="BH205:BH212" si="89">IF(O205="sníž. přenesená",K205,0)</f>
        <v>0</v>
      </c>
      <c r="BI205" s="151">
        <f t="shared" ref="BI205:BI212" si="90">IF(O205="nulová",K205,0)</f>
        <v>0</v>
      </c>
      <c r="BJ205" s="14" t="s">
        <v>86</v>
      </c>
      <c r="BK205" s="151">
        <f t="shared" ref="BK205:BK212" si="91">ROUND(P205*H205,2)</f>
        <v>0</v>
      </c>
      <c r="BL205" s="14" t="s">
        <v>257</v>
      </c>
      <c r="BM205" s="150" t="s">
        <v>533</v>
      </c>
    </row>
    <row r="206" spans="1:65" s="2" customFormat="1" ht="33" customHeight="1">
      <c r="A206" s="29"/>
      <c r="B206" s="137"/>
      <c r="C206" s="138" t="s">
        <v>534</v>
      </c>
      <c r="D206" s="138" t="s">
        <v>153</v>
      </c>
      <c r="E206" s="139" t="s">
        <v>313</v>
      </c>
      <c r="F206" s="140" t="s">
        <v>314</v>
      </c>
      <c r="G206" s="141" t="s">
        <v>196</v>
      </c>
      <c r="H206" s="142">
        <v>60.6</v>
      </c>
      <c r="I206" s="143"/>
      <c r="J206" s="143"/>
      <c r="K206" s="144">
        <f t="shared" si="79"/>
        <v>0</v>
      </c>
      <c r="L206" s="140" t="s">
        <v>173</v>
      </c>
      <c r="M206" s="30"/>
      <c r="N206" s="145" t="s">
        <v>1</v>
      </c>
      <c r="O206" s="146" t="s">
        <v>41</v>
      </c>
      <c r="P206" s="147">
        <f t="shared" si="80"/>
        <v>0</v>
      </c>
      <c r="Q206" s="147">
        <f t="shared" si="81"/>
        <v>0</v>
      </c>
      <c r="R206" s="147">
        <f t="shared" si="82"/>
        <v>0</v>
      </c>
      <c r="S206" s="55"/>
      <c r="T206" s="148">
        <f t="shared" si="83"/>
        <v>0</v>
      </c>
      <c r="U206" s="148">
        <v>5.1999999999999998E-3</v>
      </c>
      <c r="V206" s="148">
        <f t="shared" si="84"/>
        <v>0.31512000000000001</v>
      </c>
      <c r="W206" s="148">
        <v>0</v>
      </c>
      <c r="X206" s="149">
        <f t="shared" si="85"/>
        <v>0</v>
      </c>
      <c r="Y206" s="29"/>
      <c r="Z206" s="29"/>
      <c r="AA206" s="29"/>
      <c r="AB206" s="29"/>
      <c r="AC206" s="29"/>
      <c r="AD206" s="29"/>
      <c r="AE206" s="29"/>
      <c r="AR206" s="150" t="s">
        <v>257</v>
      </c>
      <c r="AT206" s="150" t="s">
        <v>153</v>
      </c>
      <c r="AU206" s="150" t="s">
        <v>88</v>
      </c>
      <c r="AY206" s="14" t="s">
        <v>152</v>
      </c>
      <c r="BE206" s="151">
        <f t="shared" si="86"/>
        <v>0</v>
      </c>
      <c r="BF206" s="151">
        <f t="shared" si="87"/>
        <v>0</v>
      </c>
      <c r="BG206" s="151">
        <f t="shared" si="88"/>
        <v>0</v>
      </c>
      <c r="BH206" s="151">
        <f t="shared" si="89"/>
        <v>0</v>
      </c>
      <c r="BI206" s="151">
        <f t="shared" si="90"/>
        <v>0</v>
      </c>
      <c r="BJ206" s="14" t="s">
        <v>86</v>
      </c>
      <c r="BK206" s="151">
        <f t="shared" si="91"/>
        <v>0</v>
      </c>
      <c r="BL206" s="14" t="s">
        <v>257</v>
      </c>
      <c r="BM206" s="150" t="s">
        <v>535</v>
      </c>
    </row>
    <row r="207" spans="1:65" s="2" customFormat="1" ht="24.15" customHeight="1">
      <c r="A207" s="29"/>
      <c r="B207" s="137"/>
      <c r="C207" s="160" t="s">
        <v>536</v>
      </c>
      <c r="D207" s="160" t="s">
        <v>262</v>
      </c>
      <c r="E207" s="161" t="s">
        <v>316</v>
      </c>
      <c r="F207" s="162" t="s">
        <v>317</v>
      </c>
      <c r="G207" s="163" t="s">
        <v>196</v>
      </c>
      <c r="H207" s="164">
        <v>66.66</v>
      </c>
      <c r="I207" s="165"/>
      <c r="J207" s="166"/>
      <c r="K207" s="167">
        <f t="shared" si="79"/>
        <v>0</v>
      </c>
      <c r="L207" s="162" t="s">
        <v>173</v>
      </c>
      <c r="M207" s="168"/>
      <c r="N207" s="169" t="s">
        <v>1</v>
      </c>
      <c r="O207" s="146" t="s">
        <v>41</v>
      </c>
      <c r="P207" s="147">
        <f t="shared" si="80"/>
        <v>0</v>
      </c>
      <c r="Q207" s="147">
        <f t="shared" si="81"/>
        <v>0</v>
      </c>
      <c r="R207" s="147">
        <f t="shared" si="82"/>
        <v>0</v>
      </c>
      <c r="S207" s="55"/>
      <c r="T207" s="148">
        <f t="shared" si="83"/>
        <v>0</v>
      </c>
      <c r="U207" s="148">
        <v>1.26E-2</v>
      </c>
      <c r="V207" s="148">
        <f t="shared" si="84"/>
        <v>0.839916</v>
      </c>
      <c r="W207" s="148">
        <v>0</v>
      </c>
      <c r="X207" s="149">
        <f t="shared" si="85"/>
        <v>0</v>
      </c>
      <c r="Y207" s="29"/>
      <c r="Z207" s="29"/>
      <c r="AA207" s="29"/>
      <c r="AB207" s="29"/>
      <c r="AC207" s="29"/>
      <c r="AD207" s="29"/>
      <c r="AE207" s="29"/>
      <c r="AR207" s="150" t="s">
        <v>265</v>
      </c>
      <c r="AT207" s="150" t="s">
        <v>262</v>
      </c>
      <c r="AU207" s="150" t="s">
        <v>88</v>
      </c>
      <c r="AY207" s="14" t="s">
        <v>152</v>
      </c>
      <c r="BE207" s="151">
        <f t="shared" si="86"/>
        <v>0</v>
      </c>
      <c r="BF207" s="151">
        <f t="shared" si="87"/>
        <v>0</v>
      </c>
      <c r="BG207" s="151">
        <f t="shared" si="88"/>
        <v>0</v>
      </c>
      <c r="BH207" s="151">
        <f t="shared" si="89"/>
        <v>0</v>
      </c>
      <c r="BI207" s="151">
        <f t="shared" si="90"/>
        <v>0</v>
      </c>
      <c r="BJ207" s="14" t="s">
        <v>86</v>
      </c>
      <c r="BK207" s="151">
        <f t="shared" si="91"/>
        <v>0</v>
      </c>
      <c r="BL207" s="14" t="s">
        <v>257</v>
      </c>
      <c r="BM207" s="150" t="s">
        <v>537</v>
      </c>
    </row>
    <row r="208" spans="1:65" s="2" customFormat="1" ht="24.15" customHeight="1">
      <c r="A208" s="29"/>
      <c r="B208" s="137"/>
      <c r="C208" s="138" t="s">
        <v>538</v>
      </c>
      <c r="D208" s="138" t="s">
        <v>153</v>
      </c>
      <c r="E208" s="139" t="s">
        <v>320</v>
      </c>
      <c r="F208" s="140" t="s">
        <v>321</v>
      </c>
      <c r="G208" s="141" t="s">
        <v>196</v>
      </c>
      <c r="H208" s="142">
        <v>60.6</v>
      </c>
      <c r="I208" s="143"/>
      <c r="J208" s="143"/>
      <c r="K208" s="144">
        <f t="shared" si="79"/>
        <v>0</v>
      </c>
      <c r="L208" s="140" t="s">
        <v>173</v>
      </c>
      <c r="M208" s="30"/>
      <c r="N208" s="145" t="s">
        <v>1</v>
      </c>
      <c r="O208" s="146" t="s">
        <v>41</v>
      </c>
      <c r="P208" s="147">
        <f t="shared" si="80"/>
        <v>0</v>
      </c>
      <c r="Q208" s="147">
        <f t="shared" si="81"/>
        <v>0</v>
      </c>
      <c r="R208" s="147">
        <f t="shared" si="82"/>
        <v>0</v>
      </c>
      <c r="S208" s="55"/>
      <c r="T208" s="148">
        <f t="shared" si="83"/>
        <v>0</v>
      </c>
      <c r="U208" s="148">
        <v>0</v>
      </c>
      <c r="V208" s="148">
        <f t="shared" si="84"/>
        <v>0</v>
      </c>
      <c r="W208" s="148">
        <v>0</v>
      </c>
      <c r="X208" s="149">
        <f t="shared" si="85"/>
        <v>0</v>
      </c>
      <c r="Y208" s="29"/>
      <c r="Z208" s="29"/>
      <c r="AA208" s="29"/>
      <c r="AB208" s="29"/>
      <c r="AC208" s="29"/>
      <c r="AD208" s="29"/>
      <c r="AE208" s="29"/>
      <c r="AR208" s="150" t="s">
        <v>257</v>
      </c>
      <c r="AT208" s="150" t="s">
        <v>153</v>
      </c>
      <c r="AU208" s="150" t="s">
        <v>88</v>
      </c>
      <c r="AY208" s="14" t="s">
        <v>152</v>
      </c>
      <c r="BE208" s="151">
        <f t="shared" si="86"/>
        <v>0</v>
      </c>
      <c r="BF208" s="151">
        <f t="shared" si="87"/>
        <v>0</v>
      </c>
      <c r="BG208" s="151">
        <f t="shared" si="88"/>
        <v>0</v>
      </c>
      <c r="BH208" s="151">
        <f t="shared" si="89"/>
        <v>0</v>
      </c>
      <c r="BI208" s="151">
        <f t="shared" si="90"/>
        <v>0</v>
      </c>
      <c r="BJ208" s="14" t="s">
        <v>86</v>
      </c>
      <c r="BK208" s="151">
        <f t="shared" si="91"/>
        <v>0</v>
      </c>
      <c r="BL208" s="14" t="s">
        <v>257</v>
      </c>
      <c r="BM208" s="150" t="s">
        <v>539</v>
      </c>
    </row>
    <row r="209" spans="1:65" s="2" customFormat="1" ht="22.8">
      <c r="A209" s="29"/>
      <c r="B209" s="137"/>
      <c r="C209" s="138" t="s">
        <v>540</v>
      </c>
      <c r="D209" s="138" t="s">
        <v>153</v>
      </c>
      <c r="E209" s="139" t="s">
        <v>541</v>
      </c>
      <c r="F209" s="140" t="s">
        <v>542</v>
      </c>
      <c r="G209" s="141" t="s">
        <v>325</v>
      </c>
      <c r="H209" s="142">
        <v>4</v>
      </c>
      <c r="I209" s="143"/>
      <c r="J209" s="143"/>
      <c r="K209" s="144">
        <f t="shared" si="79"/>
        <v>0</v>
      </c>
      <c r="L209" s="140" t="s">
        <v>173</v>
      </c>
      <c r="M209" s="30"/>
      <c r="N209" s="145" t="s">
        <v>1</v>
      </c>
      <c r="O209" s="146" t="s">
        <v>41</v>
      </c>
      <c r="P209" s="147">
        <f t="shared" si="80"/>
        <v>0</v>
      </c>
      <c r="Q209" s="147">
        <f t="shared" si="81"/>
        <v>0</v>
      </c>
      <c r="R209" s="147">
        <f t="shared" si="82"/>
        <v>0</v>
      </c>
      <c r="S209" s="55"/>
      <c r="T209" s="148">
        <f t="shared" si="83"/>
        <v>0</v>
      </c>
      <c r="U209" s="148">
        <v>5.5000000000000003E-4</v>
      </c>
      <c r="V209" s="148">
        <f t="shared" si="84"/>
        <v>2.2000000000000001E-3</v>
      </c>
      <c r="W209" s="148">
        <v>0</v>
      </c>
      <c r="X209" s="149">
        <f t="shared" si="85"/>
        <v>0</v>
      </c>
      <c r="Y209" s="29"/>
      <c r="Z209" s="29"/>
      <c r="AA209" s="29"/>
      <c r="AB209" s="29"/>
      <c r="AC209" s="29"/>
      <c r="AD209" s="29"/>
      <c r="AE209" s="29"/>
      <c r="AR209" s="150" t="s">
        <v>257</v>
      </c>
      <c r="AT209" s="150" t="s">
        <v>153</v>
      </c>
      <c r="AU209" s="150" t="s">
        <v>88</v>
      </c>
      <c r="AY209" s="14" t="s">
        <v>152</v>
      </c>
      <c r="BE209" s="151">
        <f t="shared" si="86"/>
        <v>0</v>
      </c>
      <c r="BF209" s="151">
        <f t="shared" si="87"/>
        <v>0</v>
      </c>
      <c r="BG209" s="151">
        <f t="shared" si="88"/>
        <v>0</v>
      </c>
      <c r="BH209" s="151">
        <f t="shared" si="89"/>
        <v>0</v>
      </c>
      <c r="BI209" s="151">
        <f t="shared" si="90"/>
        <v>0</v>
      </c>
      <c r="BJ209" s="14" t="s">
        <v>86</v>
      </c>
      <c r="BK209" s="151">
        <f t="shared" si="91"/>
        <v>0</v>
      </c>
      <c r="BL209" s="14" t="s">
        <v>257</v>
      </c>
      <c r="BM209" s="150" t="s">
        <v>543</v>
      </c>
    </row>
    <row r="210" spans="1:65" s="2" customFormat="1" ht="22.8">
      <c r="A210" s="29"/>
      <c r="B210" s="137"/>
      <c r="C210" s="138" t="s">
        <v>544</v>
      </c>
      <c r="D210" s="138" t="s">
        <v>153</v>
      </c>
      <c r="E210" s="139" t="s">
        <v>323</v>
      </c>
      <c r="F210" s="140" t="s">
        <v>324</v>
      </c>
      <c r="G210" s="141" t="s">
        <v>325</v>
      </c>
      <c r="H210" s="142">
        <v>36.700000000000003</v>
      </c>
      <c r="I210" s="143"/>
      <c r="J210" s="143"/>
      <c r="K210" s="144">
        <f t="shared" si="79"/>
        <v>0</v>
      </c>
      <c r="L210" s="140" t="s">
        <v>173</v>
      </c>
      <c r="M210" s="30"/>
      <c r="N210" s="145" t="s">
        <v>1</v>
      </c>
      <c r="O210" s="146" t="s">
        <v>41</v>
      </c>
      <c r="P210" s="147">
        <f t="shared" si="80"/>
        <v>0</v>
      </c>
      <c r="Q210" s="147">
        <f t="shared" si="81"/>
        <v>0</v>
      </c>
      <c r="R210" s="147">
        <f t="shared" si="82"/>
        <v>0</v>
      </c>
      <c r="S210" s="55"/>
      <c r="T210" s="148">
        <f t="shared" si="83"/>
        <v>0</v>
      </c>
      <c r="U210" s="148">
        <v>5.0000000000000001E-4</v>
      </c>
      <c r="V210" s="148">
        <f t="shared" si="84"/>
        <v>1.8350000000000002E-2</v>
      </c>
      <c r="W210" s="148">
        <v>0</v>
      </c>
      <c r="X210" s="149">
        <f t="shared" si="85"/>
        <v>0</v>
      </c>
      <c r="Y210" s="29"/>
      <c r="Z210" s="29"/>
      <c r="AA210" s="29"/>
      <c r="AB210" s="29"/>
      <c r="AC210" s="29"/>
      <c r="AD210" s="29"/>
      <c r="AE210" s="29"/>
      <c r="AR210" s="150" t="s">
        <v>257</v>
      </c>
      <c r="AT210" s="150" t="s">
        <v>153</v>
      </c>
      <c r="AU210" s="150" t="s">
        <v>88</v>
      </c>
      <c r="AY210" s="14" t="s">
        <v>152</v>
      </c>
      <c r="BE210" s="151">
        <f t="shared" si="86"/>
        <v>0</v>
      </c>
      <c r="BF210" s="151">
        <f t="shared" si="87"/>
        <v>0</v>
      </c>
      <c r="BG210" s="151">
        <f t="shared" si="88"/>
        <v>0</v>
      </c>
      <c r="BH210" s="151">
        <f t="shared" si="89"/>
        <v>0</v>
      </c>
      <c r="BI210" s="151">
        <f t="shared" si="90"/>
        <v>0</v>
      </c>
      <c r="BJ210" s="14" t="s">
        <v>86</v>
      </c>
      <c r="BK210" s="151">
        <f t="shared" si="91"/>
        <v>0</v>
      </c>
      <c r="BL210" s="14" t="s">
        <v>257</v>
      </c>
      <c r="BM210" s="150" t="s">
        <v>545</v>
      </c>
    </row>
    <row r="211" spans="1:65" s="2" customFormat="1" ht="24.15" customHeight="1">
      <c r="A211" s="29"/>
      <c r="B211" s="137"/>
      <c r="C211" s="138" t="s">
        <v>546</v>
      </c>
      <c r="D211" s="138" t="s">
        <v>153</v>
      </c>
      <c r="E211" s="139" t="s">
        <v>328</v>
      </c>
      <c r="F211" s="140" t="s">
        <v>329</v>
      </c>
      <c r="G211" s="141" t="s">
        <v>325</v>
      </c>
      <c r="H211" s="142">
        <v>88.7</v>
      </c>
      <c r="I211" s="143"/>
      <c r="J211" s="143"/>
      <c r="K211" s="144">
        <f t="shared" si="79"/>
        <v>0</v>
      </c>
      <c r="L211" s="140" t="s">
        <v>173</v>
      </c>
      <c r="M211" s="30"/>
      <c r="N211" s="145" t="s">
        <v>1</v>
      </c>
      <c r="O211" s="146" t="s">
        <v>41</v>
      </c>
      <c r="P211" s="147">
        <f t="shared" si="80"/>
        <v>0</v>
      </c>
      <c r="Q211" s="147">
        <f t="shared" si="81"/>
        <v>0</v>
      </c>
      <c r="R211" s="147">
        <f t="shared" si="82"/>
        <v>0</v>
      </c>
      <c r="S211" s="55"/>
      <c r="T211" s="148">
        <f t="shared" si="83"/>
        <v>0</v>
      </c>
      <c r="U211" s="148">
        <v>3.0000000000000001E-5</v>
      </c>
      <c r="V211" s="148">
        <f t="shared" si="84"/>
        <v>2.6610000000000002E-3</v>
      </c>
      <c r="W211" s="148">
        <v>0</v>
      </c>
      <c r="X211" s="149">
        <f t="shared" si="85"/>
        <v>0</v>
      </c>
      <c r="Y211" s="29"/>
      <c r="Z211" s="29"/>
      <c r="AA211" s="29"/>
      <c r="AB211" s="29"/>
      <c r="AC211" s="29"/>
      <c r="AD211" s="29"/>
      <c r="AE211" s="29"/>
      <c r="AR211" s="150" t="s">
        <v>257</v>
      </c>
      <c r="AT211" s="150" t="s">
        <v>153</v>
      </c>
      <c r="AU211" s="150" t="s">
        <v>88</v>
      </c>
      <c r="AY211" s="14" t="s">
        <v>152</v>
      </c>
      <c r="BE211" s="151">
        <f t="shared" si="86"/>
        <v>0</v>
      </c>
      <c r="BF211" s="151">
        <f t="shared" si="87"/>
        <v>0</v>
      </c>
      <c r="BG211" s="151">
        <f t="shared" si="88"/>
        <v>0</v>
      </c>
      <c r="BH211" s="151">
        <f t="shared" si="89"/>
        <v>0</v>
      </c>
      <c r="BI211" s="151">
        <f t="shared" si="90"/>
        <v>0</v>
      </c>
      <c r="BJ211" s="14" t="s">
        <v>86</v>
      </c>
      <c r="BK211" s="151">
        <f t="shared" si="91"/>
        <v>0</v>
      </c>
      <c r="BL211" s="14" t="s">
        <v>257</v>
      </c>
      <c r="BM211" s="150" t="s">
        <v>547</v>
      </c>
    </row>
    <row r="212" spans="1:65" s="2" customFormat="1" ht="24.15" customHeight="1">
      <c r="A212" s="29"/>
      <c r="B212" s="137"/>
      <c r="C212" s="138" t="s">
        <v>548</v>
      </c>
      <c r="D212" s="138" t="s">
        <v>153</v>
      </c>
      <c r="E212" s="139" t="s">
        <v>332</v>
      </c>
      <c r="F212" s="140" t="s">
        <v>333</v>
      </c>
      <c r="G212" s="141" t="s">
        <v>304</v>
      </c>
      <c r="H212" s="170"/>
      <c r="I212" s="143"/>
      <c r="J212" s="143"/>
      <c r="K212" s="144">
        <f t="shared" si="79"/>
        <v>0</v>
      </c>
      <c r="L212" s="140" t="s">
        <v>173</v>
      </c>
      <c r="M212" s="30"/>
      <c r="N212" s="145" t="s">
        <v>1</v>
      </c>
      <c r="O212" s="146" t="s">
        <v>41</v>
      </c>
      <c r="P212" s="147">
        <f t="shared" si="80"/>
        <v>0</v>
      </c>
      <c r="Q212" s="147">
        <f t="shared" si="81"/>
        <v>0</v>
      </c>
      <c r="R212" s="147">
        <f t="shared" si="82"/>
        <v>0</v>
      </c>
      <c r="S212" s="55"/>
      <c r="T212" s="148">
        <f t="shared" si="83"/>
        <v>0</v>
      </c>
      <c r="U212" s="148">
        <v>0</v>
      </c>
      <c r="V212" s="148">
        <f t="shared" si="84"/>
        <v>0</v>
      </c>
      <c r="W212" s="148">
        <v>0</v>
      </c>
      <c r="X212" s="149">
        <f t="shared" si="85"/>
        <v>0</v>
      </c>
      <c r="Y212" s="29"/>
      <c r="Z212" s="29"/>
      <c r="AA212" s="29"/>
      <c r="AB212" s="29"/>
      <c r="AC212" s="29"/>
      <c r="AD212" s="29"/>
      <c r="AE212" s="29"/>
      <c r="AR212" s="150" t="s">
        <v>257</v>
      </c>
      <c r="AT212" s="150" t="s">
        <v>153</v>
      </c>
      <c r="AU212" s="150" t="s">
        <v>88</v>
      </c>
      <c r="AY212" s="14" t="s">
        <v>152</v>
      </c>
      <c r="BE212" s="151">
        <f t="shared" si="86"/>
        <v>0</v>
      </c>
      <c r="BF212" s="151">
        <f t="shared" si="87"/>
        <v>0</v>
      </c>
      <c r="BG212" s="151">
        <f t="shared" si="88"/>
        <v>0</v>
      </c>
      <c r="BH212" s="151">
        <f t="shared" si="89"/>
        <v>0</v>
      </c>
      <c r="BI212" s="151">
        <f t="shared" si="90"/>
        <v>0</v>
      </c>
      <c r="BJ212" s="14" t="s">
        <v>86</v>
      </c>
      <c r="BK212" s="151">
        <f t="shared" si="91"/>
        <v>0</v>
      </c>
      <c r="BL212" s="14" t="s">
        <v>257</v>
      </c>
      <c r="BM212" s="150" t="s">
        <v>549</v>
      </c>
    </row>
    <row r="213" spans="1:65" s="12" customFormat="1" ht="22.8" customHeight="1">
      <c r="B213" s="125"/>
      <c r="D213" s="126" t="s">
        <v>77</v>
      </c>
      <c r="E213" s="152" t="s">
        <v>335</v>
      </c>
      <c r="F213" s="152" t="s">
        <v>336</v>
      </c>
      <c r="I213" s="128"/>
      <c r="J213" s="128"/>
      <c r="K213" s="153">
        <f>BK213</f>
        <v>0</v>
      </c>
      <c r="M213" s="125"/>
      <c r="N213" s="130"/>
      <c r="O213" s="131"/>
      <c r="P213" s="131"/>
      <c r="Q213" s="132">
        <f>SUM(Q214:Q218)</f>
        <v>0</v>
      </c>
      <c r="R213" s="132">
        <f>SUM(R214:R218)</f>
        <v>0</v>
      </c>
      <c r="S213" s="131"/>
      <c r="T213" s="133">
        <f>SUM(T214:T218)</f>
        <v>0</v>
      </c>
      <c r="U213" s="131"/>
      <c r="V213" s="133">
        <f>SUM(V214:V218)</f>
        <v>0.66803393</v>
      </c>
      <c r="W213" s="131"/>
      <c r="X213" s="134">
        <f>SUM(X214:X218)</f>
        <v>0.13368719000000001</v>
      </c>
      <c r="AR213" s="126" t="s">
        <v>88</v>
      </c>
      <c r="AT213" s="135" t="s">
        <v>77</v>
      </c>
      <c r="AU213" s="135" t="s">
        <v>86</v>
      </c>
      <c r="AY213" s="126" t="s">
        <v>152</v>
      </c>
      <c r="BK213" s="136">
        <f>SUM(BK214:BK218)</f>
        <v>0</v>
      </c>
    </row>
    <row r="214" spans="1:65" s="2" customFormat="1" ht="22.8">
      <c r="A214" s="29"/>
      <c r="B214" s="137"/>
      <c r="C214" s="138" t="s">
        <v>107</v>
      </c>
      <c r="D214" s="138" t="s">
        <v>153</v>
      </c>
      <c r="E214" s="139" t="s">
        <v>338</v>
      </c>
      <c r="F214" s="140" t="s">
        <v>339</v>
      </c>
      <c r="G214" s="141" t="s">
        <v>196</v>
      </c>
      <c r="H214" s="142">
        <v>431.24900000000002</v>
      </c>
      <c r="I214" s="143"/>
      <c r="J214" s="143"/>
      <c r="K214" s="144">
        <f>ROUND(P214*H214,2)</f>
        <v>0</v>
      </c>
      <c r="L214" s="140" t="s">
        <v>173</v>
      </c>
      <c r="M214" s="30"/>
      <c r="N214" s="145" t="s">
        <v>1</v>
      </c>
      <c r="O214" s="146" t="s">
        <v>41</v>
      </c>
      <c r="P214" s="147">
        <f>I214+J214</f>
        <v>0</v>
      </c>
      <c r="Q214" s="147">
        <f>ROUND(I214*H214,2)</f>
        <v>0</v>
      </c>
      <c r="R214" s="147">
        <f>ROUND(J214*H214,2)</f>
        <v>0</v>
      </c>
      <c r="S214" s="55"/>
      <c r="T214" s="148">
        <f>S214*H214</f>
        <v>0</v>
      </c>
      <c r="U214" s="148">
        <v>1E-3</v>
      </c>
      <c r="V214" s="148">
        <f>U214*H214</f>
        <v>0.43124900000000005</v>
      </c>
      <c r="W214" s="148">
        <v>3.1E-4</v>
      </c>
      <c r="X214" s="149">
        <f>W214*H214</f>
        <v>0.13368719000000001</v>
      </c>
      <c r="Y214" s="29"/>
      <c r="Z214" s="29"/>
      <c r="AA214" s="29"/>
      <c r="AB214" s="29"/>
      <c r="AC214" s="29"/>
      <c r="AD214" s="29"/>
      <c r="AE214" s="29"/>
      <c r="AR214" s="150" t="s">
        <v>257</v>
      </c>
      <c r="AT214" s="150" t="s">
        <v>153</v>
      </c>
      <c r="AU214" s="150" t="s">
        <v>88</v>
      </c>
      <c r="AY214" s="14" t="s">
        <v>152</v>
      </c>
      <c r="BE214" s="151">
        <f>IF(O214="základní",K214,0)</f>
        <v>0</v>
      </c>
      <c r="BF214" s="151">
        <f>IF(O214="snížená",K214,0)</f>
        <v>0</v>
      </c>
      <c r="BG214" s="151">
        <f>IF(O214="zákl. přenesená",K214,0)</f>
        <v>0</v>
      </c>
      <c r="BH214" s="151">
        <f>IF(O214="sníž. přenesená",K214,0)</f>
        <v>0</v>
      </c>
      <c r="BI214" s="151">
        <f>IF(O214="nulová",K214,0)</f>
        <v>0</v>
      </c>
      <c r="BJ214" s="14" t="s">
        <v>86</v>
      </c>
      <c r="BK214" s="151">
        <f>ROUND(P214*H214,2)</f>
        <v>0</v>
      </c>
      <c r="BL214" s="14" t="s">
        <v>257</v>
      </c>
      <c r="BM214" s="150" t="s">
        <v>550</v>
      </c>
    </row>
    <row r="215" spans="1:65" s="2" customFormat="1" ht="24.15" customHeight="1">
      <c r="A215" s="29"/>
      <c r="B215" s="137"/>
      <c r="C215" s="138" t="s">
        <v>551</v>
      </c>
      <c r="D215" s="138" t="s">
        <v>153</v>
      </c>
      <c r="E215" s="139" t="s">
        <v>342</v>
      </c>
      <c r="F215" s="140" t="s">
        <v>343</v>
      </c>
      <c r="G215" s="141" t="s">
        <v>196</v>
      </c>
      <c r="H215" s="142">
        <v>127.19</v>
      </c>
      <c r="I215" s="143"/>
      <c r="J215" s="143"/>
      <c r="K215" s="144">
        <f>ROUND(P215*H215,2)</f>
        <v>0</v>
      </c>
      <c r="L215" s="140" t="s">
        <v>173</v>
      </c>
      <c r="M215" s="30"/>
      <c r="N215" s="145" t="s">
        <v>1</v>
      </c>
      <c r="O215" s="146" t="s">
        <v>41</v>
      </c>
      <c r="P215" s="147">
        <f>I215+J215</f>
        <v>0</v>
      </c>
      <c r="Q215" s="147">
        <f>ROUND(I215*H215,2)</f>
        <v>0</v>
      </c>
      <c r="R215" s="147">
        <f>ROUND(J215*H215,2)</f>
        <v>0</v>
      </c>
      <c r="S215" s="55"/>
      <c r="T215" s="148">
        <f>S215*H215</f>
        <v>0</v>
      </c>
      <c r="U215" s="148">
        <v>0</v>
      </c>
      <c r="V215" s="148">
        <f>U215*H215</f>
        <v>0</v>
      </c>
      <c r="W215" s="148">
        <v>0</v>
      </c>
      <c r="X215" s="149">
        <f>W215*H215</f>
        <v>0</v>
      </c>
      <c r="Y215" s="29"/>
      <c r="Z215" s="29"/>
      <c r="AA215" s="29"/>
      <c r="AB215" s="29"/>
      <c r="AC215" s="29"/>
      <c r="AD215" s="29"/>
      <c r="AE215" s="29"/>
      <c r="AR215" s="150" t="s">
        <v>257</v>
      </c>
      <c r="AT215" s="150" t="s">
        <v>153</v>
      </c>
      <c r="AU215" s="150" t="s">
        <v>88</v>
      </c>
      <c r="AY215" s="14" t="s">
        <v>152</v>
      </c>
      <c r="BE215" s="151">
        <f>IF(O215="základní",K215,0)</f>
        <v>0</v>
      </c>
      <c r="BF215" s="151">
        <f>IF(O215="snížená",K215,0)</f>
        <v>0</v>
      </c>
      <c r="BG215" s="151">
        <f>IF(O215="zákl. přenesená",K215,0)</f>
        <v>0</v>
      </c>
      <c r="BH215" s="151">
        <f>IF(O215="sníž. přenesená",K215,0)</f>
        <v>0</v>
      </c>
      <c r="BI215" s="151">
        <f>IF(O215="nulová",K215,0)</f>
        <v>0</v>
      </c>
      <c r="BJ215" s="14" t="s">
        <v>86</v>
      </c>
      <c r="BK215" s="151">
        <f>ROUND(P215*H215,2)</f>
        <v>0</v>
      </c>
      <c r="BL215" s="14" t="s">
        <v>257</v>
      </c>
      <c r="BM215" s="150" t="s">
        <v>552</v>
      </c>
    </row>
    <row r="216" spans="1:65" s="2" customFormat="1" ht="24.15" customHeight="1">
      <c r="A216" s="29"/>
      <c r="B216" s="137"/>
      <c r="C216" s="160" t="s">
        <v>553</v>
      </c>
      <c r="D216" s="160" t="s">
        <v>262</v>
      </c>
      <c r="E216" s="161" t="s">
        <v>346</v>
      </c>
      <c r="F216" s="162" t="s">
        <v>347</v>
      </c>
      <c r="G216" s="163" t="s">
        <v>196</v>
      </c>
      <c r="H216" s="164">
        <v>133.55000000000001</v>
      </c>
      <c r="I216" s="165"/>
      <c r="J216" s="166"/>
      <c r="K216" s="167">
        <f>ROUND(P216*H216,2)</f>
        <v>0</v>
      </c>
      <c r="L216" s="162" t="s">
        <v>173</v>
      </c>
      <c r="M216" s="168"/>
      <c r="N216" s="169" t="s">
        <v>1</v>
      </c>
      <c r="O216" s="146" t="s">
        <v>41</v>
      </c>
      <c r="P216" s="147">
        <f>I216+J216</f>
        <v>0</v>
      </c>
      <c r="Q216" s="147">
        <f>ROUND(I216*H216,2)</f>
        <v>0</v>
      </c>
      <c r="R216" s="147">
        <f>ROUND(J216*H216,2)</f>
        <v>0</v>
      </c>
      <c r="S216" s="55"/>
      <c r="T216" s="148">
        <f>S216*H216</f>
        <v>0</v>
      </c>
      <c r="U216" s="148">
        <v>5.0000000000000002E-5</v>
      </c>
      <c r="V216" s="148">
        <f>U216*H216</f>
        <v>6.6775000000000011E-3</v>
      </c>
      <c r="W216" s="148">
        <v>0</v>
      </c>
      <c r="X216" s="149">
        <f>W216*H216</f>
        <v>0</v>
      </c>
      <c r="Y216" s="29"/>
      <c r="Z216" s="29"/>
      <c r="AA216" s="29"/>
      <c r="AB216" s="29"/>
      <c r="AC216" s="29"/>
      <c r="AD216" s="29"/>
      <c r="AE216" s="29"/>
      <c r="AR216" s="150" t="s">
        <v>265</v>
      </c>
      <c r="AT216" s="150" t="s">
        <v>262</v>
      </c>
      <c r="AU216" s="150" t="s">
        <v>88</v>
      </c>
      <c r="AY216" s="14" t="s">
        <v>152</v>
      </c>
      <c r="BE216" s="151">
        <f>IF(O216="základní",K216,0)</f>
        <v>0</v>
      </c>
      <c r="BF216" s="151">
        <f>IF(O216="snížená",K216,0)</f>
        <v>0</v>
      </c>
      <c r="BG216" s="151">
        <f>IF(O216="zákl. přenesená",K216,0)</f>
        <v>0</v>
      </c>
      <c r="BH216" s="151">
        <f>IF(O216="sníž. přenesená",K216,0)</f>
        <v>0</v>
      </c>
      <c r="BI216" s="151">
        <f>IF(O216="nulová",K216,0)</f>
        <v>0</v>
      </c>
      <c r="BJ216" s="14" t="s">
        <v>86</v>
      </c>
      <c r="BK216" s="151">
        <f>ROUND(P216*H216,2)</f>
        <v>0</v>
      </c>
      <c r="BL216" s="14" t="s">
        <v>257</v>
      </c>
      <c r="BM216" s="150" t="s">
        <v>554</v>
      </c>
    </row>
    <row r="217" spans="1:65" s="2" customFormat="1" ht="24.15" customHeight="1">
      <c r="A217" s="29"/>
      <c r="B217" s="137"/>
      <c r="C217" s="138" t="s">
        <v>555</v>
      </c>
      <c r="D217" s="138" t="s">
        <v>153</v>
      </c>
      <c r="E217" s="139" t="s">
        <v>350</v>
      </c>
      <c r="F217" s="140" t="s">
        <v>351</v>
      </c>
      <c r="G217" s="141" t="s">
        <v>196</v>
      </c>
      <c r="H217" s="142">
        <v>469.60700000000003</v>
      </c>
      <c r="I217" s="143"/>
      <c r="J217" s="143"/>
      <c r="K217" s="144">
        <f>ROUND(P217*H217,2)</f>
        <v>0</v>
      </c>
      <c r="L217" s="140" t="s">
        <v>173</v>
      </c>
      <c r="M217" s="30"/>
      <c r="N217" s="145" t="s">
        <v>1</v>
      </c>
      <c r="O217" s="146" t="s">
        <v>41</v>
      </c>
      <c r="P217" s="147">
        <f>I217+J217</f>
        <v>0</v>
      </c>
      <c r="Q217" s="147">
        <f>ROUND(I217*H217,2)</f>
        <v>0</v>
      </c>
      <c r="R217" s="147">
        <f>ROUND(J217*H217,2)</f>
        <v>0</v>
      </c>
      <c r="S217" s="55"/>
      <c r="T217" s="148">
        <f>S217*H217</f>
        <v>0</v>
      </c>
      <c r="U217" s="148">
        <v>2.0000000000000001E-4</v>
      </c>
      <c r="V217" s="148">
        <f>U217*H217</f>
        <v>9.3921400000000016E-2</v>
      </c>
      <c r="W217" s="148">
        <v>0</v>
      </c>
      <c r="X217" s="149">
        <f>W217*H217</f>
        <v>0</v>
      </c>
      <c r="Y217" s="29"/>
      <c r="Z217" s="29"/>
      <c r="AA217" s="29"/>
      <c r="AB217" s="29"/>
      <c r="AC217" s="29"/>
      <c r="AD217" s="29"/>
      <c r="AE217" s="29"/>
      <c r="AR217" s="150" t="s">
        <v>257</v>
      </c>
      <c r="AT217" s="150" t="s">
        <v>153</v>
      </c>
      <c r="AU217" s="150" t="s">
        <v>88</v>
      </c>
      <c r="AY217" s="14" t="s">
        <v>152</v>
      </c>
      <c r="BE217" s="151">
        <f>IF(O217="základní",K217,0)</f>
        <v>0</v>
      </c>
      <c r="BF217" s="151">
        <f>IF(O217="snížená",K217,0)</f>
        <v>0</v>
      </c>
      <c r="BG217" s="151">
        <f>IF(O217="zákl. přenesená",K217,0)</f>
        <v>0</v>
      </c>
      <c r="BH217" s="151">
        <f>IF(O217="sníž. přenesená",K217,0)</f>
        <v>0</v>
      </c>
      <c r="BI217" s="151">
        <f>IF(O217="nulová",K217,0)</f>
        <v>0</v>
      </c>
      <c r="BJ217" s="14" t="s">
        <v>86</v>
      </c>
      <c r="BK217" s="151">
        <f>ROUND(P217*H217,2)</f>
        <v>0</v>
      </c>
      <c r="BL217" s="14" t="s">
        <v>257</v>
      </c>
      <c r="BM217" s="150" t="s">
        <v>556</v>
      </c>
    </row>
    <row r="218" spans="1:65" s="2" customFormat="1" ht="24.15" customHeight="1">
      <c r="A218" s="29"/>
      <c r="B218" s="137"/>
      <c r="C218" s="138" t="s">
        <v>557</v>
      </c>
      <c r="D218" s="138" t="s">
        <v>153</v>
      </c>
      <c r="E218" s="139" t="s">
        <v>354</v>
      </c>
      <c r="F218" s="140" t="s">
        <v>355</v>
      </c>
      <c r="G218" s="141" t="s">
        <v>196</v>
      </c>
      <c r="H218" s="142">
        <v>469.60700000000003</v>
      </c>
      <c r="I218" s="143"/>
      <c r="J218" s="143"/>
      <c r="K218" s="144">
        <f>ROUND(P218*H218,2)</f>
        <v>0</v>
      </c>
      <c r="L218" s="140" t="s">
        <v>173</v>
      </c>
      <c r="M218" s="30"/>
      <c r="N218" s="154" t="s">
        <v>1</v>
      </c>
      <c r="O218" s="155" t="s">
        <v>41</v>
      </c>
      <c r="P218" s="156">
        <f>I218+J218</f>
        <v>0</v>
      </c>
      <c r="Q218" s="156">
        <f>ROUND(I218*H218,2)</f>
        <v>0</v>
      </c>
      <c r="R218" s="156">
        <f>ROUND(J218*H218,2)</f>
        <v>0</v>
      </c>
      <c r="S218" s="157"/>
      <c r="T218" s="158">
        <f>S218*H218</f>
        <v>0</v>
      </c>
      <c r="U218" s="158">
        <v>2.9E-4</v>
      </c>
      <c r="V218" s="158">
        <f>U218*H218</f>
        <v>0.13618603000000001</v>
      </c>
      <c r="W218" s="158">
        <v>0</v>
      </c>
      <c r="X218" s="159">
        <f>W218*H218</f>
        <v>0</v>
      </c>
      <c r="Y218" s="29"/>
      <c r="Z218" s="29"/>
      <c r="AA218" s="29"/>
      <c r="AB218" s="29"/>
      <c r="AC218" s="29"/>
      <c r="AD218" s="29"/>
      <c r="AE218" s="29"/>
      <c r="AR218" s="150" t="s">
        <v>257</v>
      </c>
      <c r="AT218" s="150" t="s">
        <v>153</v>
      </c>
      <c r="AU218" s="150" t="s">
        <v>88</v>
      </c>
      <c r="AY218" s="14" t="s">
        <v>152</v>
      </c>
      <c r="BE218" s="151">
        <f>IF(O218="základní",K218,0)</f>
        <v>0</v>
      </c>
      <c r="BF218" s="151">
        <f>IF(O218="snížená",K218,0)</f>
        <v>0</v>
      </c>
      <c r="BG218" s="151">
        <f>IF(O218="zákl. přenesená",K218,0)</f>
        <v>0</v>
      </c>
      <c r="BH218" s="151">
        <f>IF(O218="sníž. přenesená",K218,0)</f>
        <v>0</v>
      </c>
      <c r="BI218" s="151">
        <f>IF(O218="nulová",K218,0)</f>
        <v>0</v>
      </c>
      <c r="BJ218" s="14" t="s">
        <v>86</v>
      </c>
      <c r="BK218" s="151">
        <f>ROUND(P218*H218,2)</f>
        <v>0</v>
      </c>
      <c r="BL218" s="14" t="s">
        <v>257</v>
      </c>
      <c r="BM218" s="150" t="s">
        <v>558</v>
      </c>
    </row>
    <row r="219" spans="1:65" s="2" customFormat="1" ht="6.9" customHeight="1">
      <c r="A219" s="29"/>
      <c r="B219" s="44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30"/>
      <c r="N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</row>
  </sheetData>
  <autoFilter ref="C129:L218"/>
  <mergeCells count="9">
    <mergeCell ref="E87:H87"/>
    <mergeCell ref="E120:H120"/>
    <mergeCell ref="E122:H12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97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559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ROUND(K127,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ROUND((SUM(BE127:BE178)),  2)</f>
        <v>0</v>
      </c>
      <c r="G35" s="29"/>
      <c r="H35" s="29"/>
      <c r="I35" s="94">
        <v>0.21</v>
      </c>
      <c r="J35" s="29"/>
      <c r="K35" s="91">
        <f>ROUND(((SUM(BE127:BE178))*I35),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ROUND((SUM(BF127:BF178)),  2)</f>
        <v>0</v>
      </c>
      <c r="G36" s="29"/>
      <c r="H36" s="29"/>
      <c r="I36" s="94">
        <v>0.15</v>
      </c>
      <c r="J36" s="29"/>
      <c r="K36" s="91">
        <f>ROUND(((SUM(BF127:BF178))*I36),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ROUND((SUM(BG127:BG178)),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ROUND((SUM(BH127:BH178)),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ROUND((SUM(BI127:BI178)),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30 - 2NP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Q127</f>
        <v>0</v>
      </c>
      <c r="J96" s="68">
        <f t="shared" si="0"/>
        <v>0</v>
      </c>
      <c r="K96" s="68">
        <f>K127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181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K128</f>
        <v>0</v>
      </c>
      <c r="M97" s="106"/>
    </row>
    <row r="98" spans="1:31" s="10" customFormat="1" ht="19.95" customHeight="1">
      <c r="B98" s="110"/>
      <c r="D98" s="111" t="s">
        <v>182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K129</f>
        <v>0</v>
      </c>
      <c r="M98" s="110"/>
    </row>
    <row r="99" spans="1:31" s="10" customFormat="1" ht="19.95" customHeight="1">
      <c r="B99" s="110"/>
      <c r="D99" s="111" t="s">
        <v>183</v>
      </c>
      <c r="E99" s="112"/>
      <c r="F99" s="112"/>
      <c r="G99" s="112"/>
      <c r="H99" s="112"/>
      <c r="I99" s="113">
        <f>Q135</f>
        <v>0</v>
      </c>
      <c r="J99" s="113">
        <f>R135</f>
        <v>0</v>
      </c>
      <c r="K99" s="113">
        <f>K135</f>
        <v>0</v>
      </c>
      <c r="M99" s="110"/>
    </row>
    <row r="100" spans="1:31" s="10" customFormat="1" ht="19.95" customHeight="1">
      <c r="B100" s="110"/>
      <c r="D100" s="111" t="s">
        <v>184</v>
      </c>
      <c r="E100" s="112"/>
      <c r="F100" s="112"/>
      <c r="G100" s="112"/>
      <c r="H100" s="112"/>
      <c r="I100" s="113">
        <f>Q141</f>
        <v>0</v>
      </c>
      <c r="J100" s="113">
        <f>R141</f>
        <v>0</v>
      </c>
      <c r="K100" s="113">
        <f>K141</f>
        <v>0</v>
      </c>
      <c r="M100" s="110"/>
    </row>
    <row r="101" spans="1:31" s="10" customFormat="1" ht="19.95" customHeight="1">
      <c r="B101" s="110"/>
      <c r="D101" s="111" t="s">
        <v>185</v>
      </c>
      <c r="E101" s="112"/>
      <c r="F101" s="112"/>
      <c r="G101" s="112"/>
      <c r="H101" s="112"/>
      <c r="I101" s="113">
        <f>Q146</f>
        <v>0</v>
      </c>
      <c r="J101" s="113">
        <f>R146</f>
        <v>0</v>
      </c>
      <c r="K101" s="113">
        <f>K146</f>
        <v>0</v>
      </c>
      <c r="M101" s="110"/>
    </row>
    <row r="102" spans="1:31" s="9" customFormat="1" ht="24.9" customHeight="1">
      <c r="B102" s="106"/>
      <c r="D102" s="107" t="s">
        <v>186</v>
      </c>
      <c r="E102" s="108"/>
      <c r="F102" s="108"/>
      <c r="G102" s="108"/>
      <c r="H102" s="108"/>
      <c r="I102" s="109">
        <f>Q148</f>
        <v>0</v>
      </c>
      <c r="J102" s="109">
        <f>R148</f>
        <v>0</v>
      </c>
      <c r="K102" s="109">
        <f>K148</f>
        <v>0</v>
      </c>
      <c r="M102" s="106"/>
    </row>
    <row r="103" spans="1:31" s="10" customFormat="1" ht="19.95" customHeight="1">
      <c r="B103" s="110"/>
      <c r="D103" s="111" t="s">
        <v>359</v>
      </c>
      <c r="E103" s="112"/>
      <c r="F103" s="112"/>
      <c r="G103" s="112"/>
      <c r="H103" s="112"/>
      <c r="I103" s="113">
        <f>Q149</f>
        <v>0</v>
      </c>
      <c r="J103" s="113">
        <f>R149</f>
        <v>0</v>
      </c>
      <c r="K103" s="113">
        <f>K149</f>
        <v>0</v>
      </c>
      <c r="M103" s="110"/>
    </row>
    <row r="104" spans="1:31" s="10" customFormat="1" ht="19.95" customHeight="1">
      <c r="B104" s="110"/>
      <c r="D104" s="111" t="s">
        <v>187</v>
      </c>
      <c r="E104" s="112"/>
      <c r="F104" s="112"/>
      <c r="G104" s="112"/>
      <c r="H104" s="112"/>
      <c r="I104" s="113">
        <f>Q152</f>
        <v>0</v>
      </c>
      <c r="J104" s="113">
        <f>R152</f>
        <v>0</v>
      </c>
      <c r="K104" s="113">
        <f>K152</f>
        <v>0</v>
      </c>
      <c r="M104" s="110"/>
    </row>
    <row r="105" spans="1:31" s="10" customFormat="1" ht="19.95" customHeight="1">
      <c r="B105" s="110"/>
      <c r="D105" s="111" t="s">
        <v>560</v>
      </c>
      <c r="E105" s="112"/>
      <c r="F105" s="112"/>
      <c r="G105" s="112"/>
      <c r="H105" s="112"/>
      <c r="I105" s="113">
        <f>Q163</f>
        <v>0</v>
      </c>
      <c r="J105" s="113">
        <f>R163</f>
        <v>0</v>
      </c>
      <c r="K105" s="113">
        <f>K163</f>
        <v>0</v>
      </c>
      <c r="M105" s="110"/>
    </row>
    <row r="106" spans="1:31" s="10" customFormat="1" ht="19.95" customHeight="1">
      <c r="B106" s="110"/>
      <c r="D106" s="111" t="s">
        <v>362</v>
      </c>
      <c r="E106" s="112"/>
      <c r="F106" s="112"/>
      <c r="G106" s="112"/>
      <c r="H106" s="112"/>
      <c r="I106" s="113">
        <f>Q165</f>
        <v>0</v>
      </c>
      <c r="J106" s="113">
        <f>R165</f>
        <v>0</v>
      </c>
      <c r="K106" s="113">
        <f>K165</f>
        <v>0</v>
      </c>
      <c r="M106" s="110"/>
    </row>
    <row r="107" spans="1:31" s="10" customFormat="1" ht="19.95" customHeight="1">
      <c r="B107" s="110"/>
      <c r="D107" s="111" t="s">
        <v>189</v>
      </c>
      <c r="E107" s="112"/>
      <c r="F107" s="112"/>
      <c r="G107" s="112"/>
      <c r="H107" s="112"/>
      <c r="I107" s="113">
        <f>Q173</f>
        <v>0</v>
      </c>
      <c r="J107" s="113">
        <f>R173</f>
        <v>0</v>
      </c>
      <c r="K107" s="113">
        <f>K173</f>
        <v>0</v>
      </c>
      <c r="M107" s="110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132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17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0" t="str">
        <f>E7</f>
        <v>Rekonstrukce a půdní vestavba ZUŠ Luby</v>
      </c>
      <c r="F117" s="211"/>
      <c r="G117" s="211"/>
      <c r="H117" s="211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117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75" t="str">
        <f>E9</f>
        <v>30 - 2NP</v>
      </c>
      <c r="F119" s="212"/>
      <c r="G119" s="212"/>
      <c r="H119" s="212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21</v>
      </c>
      <c r="D121" s="29"/>
      <c r="E121" s="29"/>
      <c r="F121" s="22" t="str">
        <f>F12</f>
        <v>Luby</v>
      </c>
      <c r="G121" s="29"/>
      <c r="H121" s="29"/>
      <c r="I121" s="24" t="s">
        <v>23</v>
      </c>
      <c r="J121" s="52" t="str">
        <f>IF(J12="","",J12)</f>
        <v>28. 12. 2022</v>
      </c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25</v>
      </c>
      <c r="D123" s="29"/>
      <c r="E123" s="29"/>
      <c r="F123" s="22" t="str">
        <f>E15</f>
        <v>Město Luby</v>
      </c>
      <c r="G123" s="29"/>
      <c r="H123" s="29"/>
      <c r="I123" s="24" t="s">
        <v>31</v>
      </c>
      <c r="J123" s="27" t="str">
        <f>E21</f>
        <v>Nováček J.</v>
      </c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29</v>
      </c>
      <c r="D124" s="29"/>
      <c r="E124" s="29"/>
      <c r="F124" s="22" t="str">
        <f>IF(E18="","",E18)</f>
        <v>Vyplň údaj</v>
      </c>
      <c r="G124" s="29"/>
      <c r="H124" s="29"/>
      <c r="I124" s="24" t="s">
        <v>33</v>
      </c>
      <c r="J124" s="27" t="str">
        <f>E24</f>
        <v>Milan Hájek</v>
      </c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4"/>
      <c r="B126" s="115"/>
      <c r="C126" s="116" t="s">
        <v>133</v>
      </c>
      <c r="D126" s="117" t="s">
        <v>61</v>
      </c>
      <c r="E126" s="117" t="s">
        <v>57</v>
      </c>
      <c r="F126" s="117" t="s">
        <v>58</v>
      </c>
      <c r="G126" s="117" t="s">
        <v>134</v>
      </c>
      <c r="H126" s="117" t="s">
        <v>135</v>
      </c>
      <c r="I126" s="117" t="s">
        <v>136</v>
      </c>
      <c r="J126" s="117" t="s">
        <v>137</v>
      </c>
      <c r="K126" s="117" t="s">
        <v>125</v>
      </c>
      <c r="L126" s="118" t="s">
        <v>138</v>
      </c>
      <c r="M126" s="119"/>
      <c r="N126" s="59" t="s">
        <v>1</v>
      </c>
      <c r="O126" s="60" t="s">
        <v>40</v>
      </c>
      <c r="P126" s="60" t="s">
        <v>139</v>
      </c>
      <c r="Q126" s="60" t="s">
        <v>140</v>
      </c>
      <c r="R126" s="60" t="s">
        <v>141</v>
      </c>
      <c r="S126" s="60" t="s">
        <v>142</v>
      </c>
      <c r="T126" s="60" t="s">
        <v>143</v>
      </c>
      <c r="U126" s="60" t="s">
        <v>144</v>
      </c>
      <c r="V126" s="60" t="s">
        <v>145</v>
      </c>
      <c r="W126" s="60" t="s">
        <v>146</v>
      </c>
      <c r="X126" s="61" t="s">
        <v>147</v>
      </c>
      <c r="Y126" s="114"/>
      <c r="Z126" s="114"/>
      <c r="AA126" s="114"/>
      <c r="AB126" s="114"/>
      <c r="AC126" s="114"/>
      <c r="AD126" s="114"/>
      <c r="AE126" s="114"/>
    </row>
    <row r="127" spans="1:63" s="2" customFormat="1" ht="22.8" customHeight="1">
      <c r="A127" s="29"/>
      <c r="B127" s="30"/>
      <c r="C127" s="66" t="s">
        <v>148</v>
      </c>
      <c r="D127" s="29"/>
      <c r="E127" s="29"/>
      <c r="F127" s="29"/>
      <c r="G127" s="29"/>
      <c r="H127" s="29"/>
      <c r="I127" s="29"/>
      <c r="J127" s="29"/>
      <c r="K127" s="120">
        <f>BK127</f>
        <v>0</v>
      </c>
      <c r="L127" s="29"/>
      <c r="M127" s="30"/>
      <c r="N127" s="62"/>
      <c r="O127" s="53"/>
      <c r="P127" s="63"/>
      <c r="Q127" s="121">
        <f>Q128+Q148</f>
        <v>0</v>
      </c>
      <c r="R127" s="121">
        <f>R128+R148</f>
        <v>0</v>
      </c>
      <c r="S127" s="63"/>
      <c r="T127" s="122">
        <f>T128+T148</f>
        <v>0</v>
      </c>
      <c r="U127" s="63"/>
      <c r="V127" s="122">
        <f>V128+V148</f>
        <v>8.2979726199999995</v>
      </c>
      <c r="W127" s="63"/>
      <c r="X127" s="123">
        <f>X128+X148</f>
        <v>2.6275950200000002</v>
      </c>
      <c r="Y127" s="29"/>
      <c r="Z127" s="29"/>
      <c r="AA127" s="29"/>
      <c r="AB127" s="29"/>
      <c r="AC127" s="29"/>
      <c r="AD127" s="29"/>
      <c r="AE127" s="29"/>
      <c r="AT127" s="14" t="s">
        <v>77</v>
      </c>
      <c r="AU127" s="14" t="s">
        <v>127</v>
      </c>
      <c r="BK127" s="124">
        <f>BK128+BK148</f>
        <v>0</v>
      </c>
    </row>
    <row r="128" spans="1:63" s="12" customFormat="1" ht="25.95" customHeight="1">
      <c r="B128" s="125"/>
      <c r="D128" s="126" t="s">
        <v>77</v>
      </c>
      <c r="E128" s="127" t="s">
        <v>190</v>
      </c>
      <c r="F128" s="127" t="s">
        <v>191</v>
      </c>
      <c r="I128" s="128"/>
      <c r="J128" s="128"/>
      <c r="K128" s="129">
        <f>BK128</f>
        <v>0</v>
      </c>
      <c r="M128" s="125"/>
      <c r="N128" s="130"/>
      <c r="O128" s="131"/>
      <c r="P128" s="131"/>
      <c r="Q128" s="132">
        <f>Q129+Q135+Q141+Q146</f>
        <v>0</v>
      </c>
      <c r="R128" s="132">
        <f>R129+R135+R141+R146</f>
        <v>0</v>
      </c>
      <c r="S128" s="131"/>
      <c r="T128" s="133">
        <f>T129+T135+T141+T146</f>
        <v>0</v>
      </c>
      <c r="U128" s="131"/>
      <c r="V128" s="133">
        <f>V129+V135+V141+V146</f>
        <v>4.9887247999999991</v>
      </c>
      <c r="W128" s="131"/>
      <c r="X128" s="134">
        <f>X129+X135+X141+X146</f>
        <v>2.1456840000000001</v>
      </c>
      <c r="AR128" s="126" t="s">
        <v>86</v>
      </c>
      <c r="AT128" s="135" t="s">
        <v>77</v>
      </c>
      <c r="AU128" s="135" t="s">
        <v>78</v>
      </c>
      <c r="AY128" s="126" t="s">
        <v>152</v>
      </c>
      <c r="BK128" s="136">
        <f>BK129+BK135+BK141+BK146</f>
        <v>0</v>
      </c>
    </row>
    <row r="129" spans="1:65" s="12" customFormat="1" ht="22.8" customHeight="1">
      <c r="B129" s="125"/>
      <c r="D129" s="126" t="s">
        <v>77</v>
      </c>
      <c r="E129" s="152" t="s">
        <v>192</v>
      </c>
      <c r="F129" s="152" t="s">
        <v>193</v>
      </c>
      <c r="I129" s="128"/>
      <c r="J129" s="128"/>
      <c r="K129" s="153">
        <f>BK129</f>
        <v>0</v>
      </c>
      <c r="M129" s="125"/>
      <c r="N129" s="130"/>
      <c r="O129" s="131"/>
      <c r="P129" s="131"/>
      <c r="Q129" s="132">
        <f>SUM(Q130:Q134)</f>
        <v>0</v>
      </c>
      <c r="R129" s="132">
        <f>SUM(R130:R134)</f>
        <v>0</v>
      </c>
      <c r="S129" s="131"/>
      <c r="T129" s="133">
        <f>SUM(T130:T134)</f>
        <v>0</v>
      </c>
      <c r="U129" s="131"/>
      <c r="V129" s="133">
        <f>SUM(V130:V134)</f>
        <v>4.9627523999999994</v>
      </c>
      <c r="W129" s="131"/>
      <c r="X129" s="134">
        <f>SUM(X130:X134)</f>
        <v>0</v>
      </c>
      <c r="AR129" s="126" t="s">
        <v>86</v>
      </c>
      <c r="AT129" s="135" t="s">
        <v>77</v>
      </c>
      <c r="AU129" s="135" t="s">
        <v>86</v>
      </c>
      <c r="AY129" s="126" t="s">
        <v>152</v>
      </c>
      <c r="BK129" s="136">
        <f>SUM(BK130:BK134)</f>
        <v>0</v>
      </c>
    </row>
    <row r="130" spans="1:65" s="2" customFormat="1" ht="24.15" customHeight="1">
      <c r="A130" s="29"/>
      <c r="B130" s="137"/>
      <c r="C130" s="138" t="s">
        <v>86</v>
      </c>
      <c r="D130" s="138" t="s">
        <v>153</v>
      </c>
      <c r="E130" s="139" t="s">
        <v>363</v>
      </c>
      <c r="F130" s="140" t="s">
        <v>364</v>
      </c>
      <c r="G130" s="141" t="s">
        <v>196</v>
      </c>
      <c r="H130" s="142">
        <v>129.94</v>
      </c>
      <c r="I130" s="143"/>
      <c r="J130" s="143"/>
      <c r="K130" s="144">
        <f>ROUND(P130*H130,2)</f>
        <v>0</v>
      </c>
      <c r="L130" s="140" t="s">
        <v>173</v>
      </c>
      <c r="M130" s="30"/>
      <c r="N130" s="145" t="s">
        <v>1</v>
      </c>
      <c r="O130" s="146" t="s">
        <v>41</v>
      </c>
      <c r="P130" s="147">
        <f>I130+J130</f>
        <v>0</v>
      </c>
      <c r="Q130" s="147">
        <f>ROUND(I130*H130,2)</f>
        <v>0</v>
      </c>
      <c r="R130" s="147">
        <f>ROUND(J130*H130,2)</f>
        <v>0</v>
      </c>
      <c r="S130" s="55"/>
      <c r="T130" s="148">
        <f>S130*H130</f>
        <v>0</v>
      </c>
      <c r="U130" s="148">
        <v>4.0000000000000001E-3</v>
      </c>
      <c r="V130" s="148">
        <f>U130*H130</f>
        <v>0.51976</v>
      </c>
      <c r="W130" s="148">
        <v>0</v>
      </c>
      <c r="X130" s="149">
        <f>W130*H130</f>
        <v>0</v>
      </c>
      <c r="Y130" s="29"/>
      <c r="Z130" s="29"/>
      <c r="AA130" s="29"/>
      <c r="AB130" s="29"/>
      <c r="AC130" s="29"/>
      <c r="AD130" s="29"/>
      <c r="AE130" s="29"/>
      <c r="AR130" s="150" t="s">
        <v>151</v>
      </c>
      <c r="AT130" s="150" t="s">
        <v>153</v>
      </c>
      <c r="AU130" s="150" t="s">
        <v>88</v>
      </c>
      <c r="AY130" s="14" t="s">
        <v>152</v>
      </c>
      <c r="BE130" s="151">
        <f>IF(O130="základní",K130,0)</f>
        <v>0</v>
      </c>
      <c r="BF130" s="151">
        <f>IF(O130="snížená",K130,0)</f>
        <v>0</v>
      </c>
      <c r="BG130" s="151">
        <f>IF(O130="zákl. přenesená",K130,0)</f>
        <v>0</v>
      </c>
      <c r="BH130" s="151">
        <f>IF(O130="sníž. přenesená",K130,0)</f>
        <v>0</v>
      </c>
      <c r="BI130" s="151">
        <f>IF(O130="nulová",K130,0)</f>
        <v>0</v>
      </c>
      <c r="BJ130" s="14" t="s">
        <v>86</v>
      </c>
      <c r="BK130" s="151">
        <f>ROUND(P130*H130,2)</f>
        <v>0</v>
      </c>
      <c r="BL130" s="14" t="s">
        <v>151</v>
      </c>
      <c r="BM130" s="150" t="s">
        <v>365</v>
      </c>
    </row>
    <row r="131" spans="1:65" s="2" customFormat="1" ht="24.15" customHeight="1">
      <c r="A131" s="29"/>
      <c r="B131" s="137"/>
      <c r="C131" s="138" t="s">
        <v>88</v>
      </c>
      <c r="D131" s="138" t="s">
        <v>153</v>
      </c>
      <c r="E131" s="139" t="s">
        <v>198</v>
      </c>
      <c r="F131" s="140" t="s">
        <v>199</v>
      </c>
      <c r="G131" s="141" t="s">
        <v>196</v>
      </c>
      <c r="H131" s="142">
        <v>129.94</v>
      </c>
      <c r="I131" s="143"/>
      <c r="J131" s="143"/>
      <c r="K131" s="144">
        <f>ROUND(P131*H131,2)</f>
        <v>0</v>
      </c>
      <c r="L131" s="140" t="s">
        <v>173</v>
      </c>
      <c r="M131" s="30"/>
      <c r="N131" s="145" t="s">
        <v>1</v>
      </c>
      <c r="O131" s="146" t="s">
        <v>41</v>
      </c>
      <c r="P131" s="147">
        <f>I131+J131</f>
        <v>0</v>
      </c>
      <c r="Q131" s="147">
        <f>ROUND(I131*H131,2)</f>
        <v>0</v>
      </c>
      <c r="R131" s="147">
        <f>ROUND(J131*H131,2)</f>
        <v>0</v>
      </c>
      <c r="S131" s="55"/>
      <c r="T131" s="148">
        <f>S131*H131</f>
        <v>0</v>
      </c>
      <c r="U131" s="148">
        <v>5.1000000000000004E-3</v>
      </c>
      <c r="V131" s="148">
        <f>U131*H131</f>
        <v>0.66269400000000001</v>
      </c>
      <c r="W131" s="148">
        <v>0</v>
      </c>
      <c r="X131" s="149">
        <f>W131*H131</f>
        <v>0</v>
      </c>
      <c r="Y131" s="29"/>
      <c r="Z131" s="29"/>
      <c r="AA131" s="29"/>
      <c r="AB131" s="29"/>
      <c r="AC131" s="29"/>
      <c r="AD131" s="29"/>
      <c r="AE131" s="29"/>
      <c r="AR131" s="150" t="s">
        <v>151</v>
      </c>
      <c r="AT131" s="150" t="s">
        <v>153</v>
      </c>
      <c r="AU131" s="150" t="s">
        <v>88</v>
      </c>
      <c r="AY131" s="14" t="s">
        <v>152</v>
      </c>
      <c r="BE131" s="151">
        <f>IF(O131="základní",K131,0)</f>
        <v>0</v>
      </c>
      <c r="BF131" s="151">
        <f>IF(O131="snížená",K131,0)</f>
        <v>0</v>
      </c>
      <c r="BG131" s="151">
        <f>IF(O131="zákl. přenesená",K131,0)</f>
        <v>0</v>
      </c>
      <c r="BH131" s="151">
        <f>IF(O131="sníž. přenesená",K131,0)</f>
        <v>0</v>
      </c>
      <c r="BI131" s="151">
        <f>IF(O131="nulová",K131,0)</f>
        <v>0</v>
      </c>
      <c r="BJ131" s="14" t="s">
        <v>86</v>
      </c>
      <c r="BK131" s="151">
        <f>ROUND(P131*H131,2)</f>
        <v>0</v>
      </c>
      <c r="BL131" s="14" t="s">
        <v>151</v>
      </c>
      <c r="BM131" s="150" t="s">
        <v>366</v>
      </c>
    </row>
    <row r="132" spans="1:65" s="2" customFormat="1" ht="24.15" customHeight="1">
      <c r="A132" s="29"/>
      <c r="B132" s="137"/>
      <c r="C132" s="138" t="s">
        <v>169</v>
      </c>
      <c r="D132" s="138" t="s">
        <v>153</v>
      </c>
      <c r="E132" s="139" t="s">
        <v>201</v>
      </c>
      <c r="F132" s="140" t="s">
        <v>202</v>
      </c>
      <c r="G132" s="141" t="s">
        <v>196</v>
      </c>
      <c r="H132" s="142">
        <v>410.90199999999999</v>
      </c>
      <c r="I132" s="143"/>
      <c r="J132" s="143"/>
      <c r="K132" s="144">
        <f>ROUND(P132*H132,2)</f>
        <v>0</v>
      </c>
      <c r="L132" s="140" t="s">
        <v>173</v>
      </c>
      <c r="M132" s="30"/>
      <c r="N132" s="145" t="s">
        <v>1</v>
      </c>
      <c r="O132" s="146" t="s">
        <v>41</v>
      </c>
      <c r="P132" s="147">
        <f>I132+J132</f>
        <v>0</v>
      </c>
      <c r="Q132" s="147">
        <f>ROUND(I132*H132,2)</f>
        <v>0</v>
      </c>
      <c r="R132" s="147">
        <f>ROUND(J132*H132,2)</f>
        <v>0</v>
      </c>
      <c r="S132" s="55"/>
      <c r="T132" s="148">
        <f>S132*H132</f>
        <v>0</v>
      </c>
      <c r="U132" s="148">
        <v>4.0000000000000001E-3</v>
      </c>
      <c r="V132" s="148">
        <f>U132*H132</f>
        <v>1.643608</v>
      </c>
      <c r="W132" s="148">
        <v>0</v>
      </c>
      <c r="X132" s="149">
        <f>W132*H132</f>
        <v>0</v>
      </c>
      <c r="Y132" s="29"/>
      <c r="Z132" s="29"/>
      <c r="AA132" s="29"/>
      <c r="AB132" s="29"/>
      <c r="AC132" s="29"/>
      <c r="AD132" s="29"/>
      <c r="AE132" s="29"/>
      <c r="AR132" s="150" t="s">
        <v>151</v>
      </c>
      <c r="AT132" s="150" t="s">
        <v>153</v>
      </c>
      <c r="AU132" s="150" t="s">
        <v>88</v>
      </c>
      <c r="AY132" s="14" t="s">
        <v>152</v>
      </c>
      <c r="BE132" s="151">
        <f>IF(O132="základní",K132,0)</f>
        <v>0</v>
      </c>
      <c r="BF132" s="151">
        <f>IF(O132="snížená",K132,0)</f>
        <v>0</v>
      </c>
      <c r="BG132" s="151">
        <f>IF(O132="zákl. přenesená",K132,0)</f>
        <v>0</v>
      </c>
      <c r="BH132" s="151">
        <f>IF(O132="sníž. přenesená",K132,0)</f>
        <v>0</v>
      </c>
      <c r="BI132" s="151">
        <f>IF(O132="nulová",K132,0)</f>
        <v>0</v>
      </c>
      <c r="BJ132" s="14" t="s">
        <v>86</v>
      </c>
      <c r="BK132" s="151">
        <f>ROUND(P132*H132,2)</f>
        <v>0</v>
      </c>
      <c r="BL132" s="14" t="s">
        <v>151</v>
      </c>
      <c r="BM132" s="150" t="s">
        <v>367</v>
      </c>
    </row>
    <row r="133" spans="1:65" s="2" customFormat="1" ht="24.15" customHeight="1">
      <c r="A133" s="29"/>
      <c r="B133" s="137"/>
      <c r="C133" s="138" t="s">
        <v>151</v>
      </c>
      <c r="D133" s="138" t="s">
        <v>153</v>
      </c>
      <c r="E133" s="139" t="s">
        <v>204</v>
      </c>
      <c r="F133" s="140" t="s">
        <v>205</v>
      </c>
      <c r="G133" s="141" t="s">
        <v>196</v>
      </c>
      <c r="H133" s="142">
        <v>410.90199999999999</v>
      </c>
      <c r="I133" s="143"/>
      <c r="J133" s="143"/>
      <c r="K133" s="144">
        <f>ROUND(P133*H133,2)</f>
        <v>0</v>
      </c>
      <c r="L133" s="140" t="s">
        <v>173</v>
      </c>
      <c r="M133" s="30"/>
      <c r="N133" s="145" t="s">
        <v>1</v>
      </c>
      <c r="O133" s="146" t="s">
        <v>41</v>
      </c>
      <c r="P133" s="147">
        <f>I133+J133</f>
        <v>0</v>
      </c>
      <c r="Q133" s="147">
        <f>ROUND(I133*H133,2)</f>
        <v>0</v>
      </c>
      <c r="R133" s="147">
        <f>ROUND(J133*H133,2)</f>
        <v>0</v>
      </c>
      <c r="S133" s="55"/>
      <c r="T133" s="148">
        <f>S133*H133</f>
        <v>0</v>
      </c>
      <c r="U133" s="148">
        <v>5.1999999999999998E-3</v>
      </c>
      <c r="V133" s="148">
        <f>U133*H133</f>
        <v>2.1366904</v>
      </c>
      <c r="W133" s="148">
        <v>0</v>
      </c>
      <c r="X133" s="149">
        <f>W133*H133</f>
        <v>0</v>
      </c>
      <c r="Y133" s="29"/>
      <c r="Z133" s="29"/>
      <c r="AA133" s="29"/>
      <c r="AB133" s="29"/>
      <c r="AC133" s="29"/>
      <c r="AD133" s="29"/>
      <c r="AE133" s="29"/>
      <c r="AR133" s="150" t="s">
        <v>151</v>
      </c>
      <c r="AT133" s="150" t="s">
        <v>153</v>
      </c>
      <c r="AU133" s="150" t="s">
        <v>88</v>
      </c>
      <c r="AY133" s="14" t="s">
        <v>152</v>
      </c>
      <c r="BE133" s="151">
        <f>IF(O133="základní",K133,0)</f>
        <v>0</v>
      </c>
      <c r="BF133" s="151">
        <f>IF(O133="snížená",K133,0)</f>
        <v>0</v>
      </c>
      <c r="BG133" s="151">
        <f>IF(O133="zákl. přenesená",K133,0)</f>
        <v>0</v>
      </c>
      <c r="BH133" s="151">
        <f>IF(O133="sníž. přenesená",K133,0)</f>
        <v>0</v>
      </c>
      <c r="BI133" s="151">
        <f>IF(O133="nulová",K133,0)</f>
        <v>0</v>
      </c>
      <c r="BJ133" s="14" t="s">
        <v>86</v>
      </c>
      <c r="BK133" s="151">
        <f>ROUND(P133*H133,2)</f>
        <v>0</v>
      </c>
      <c r="BL133" s="14" t="s">
        <v>151</v>
      </c>
      <c r="BM133" s="150" t="s">
        <v>371</v>
      </c>
    </row>
    <row r="134" spans="1:65" s="2" customFormat="1" ht="24.15" customHeight="1">
      <c r="A134" s="29"/>
      <c r="B134" s="137"/>
      <c r="C134" s="138" t="s">
        <v>166</v>
      </c>
      <c r="D134" s="138" t="s">
        <v>153</v>
      </c>
      <c r="E134" s="139" t="s">
        <v>207</v>
      </c>
      <c r="F134" s="140" t="s">
        <v>208</v>
      </c>
      <c r="G134" s="141" t="s">
        <v>196</v>
      </c>
      <c r="H134" s="142">
        <v>28.966999999999999</v>
      </c>
      <c r="I134" s="143"/>
      <c r="J134" s="143"/>
      <c r="K134" s="144">
        <f>ROUND(P134*H134,2)</f>
        <v>0</v>
      </c>
      <c r="L134" s="140" t="s">
        <v>173</v>
      </c>
      <c r="M134" s="30"/>
      <c r="N134" s="145" t="s">
        <v>1</v>
      </c>
      <c r="O134" s="146" t="s">
        <v>41</v>
      </c>
      <c r="P134" s="147">
        <f>I134+J134</f>
        <v>0</v>
      </c>
      <c r="Q134" s="147">
        <f>ROUND(I134*H134,2)</f>
        <v>0</v>
      </c>
      <c r="R134" s="147">
        <f>ROUND(J134*H134,2)</f>
        <v>0</v>
      </c>
      <c r="S134" s="55"/>
      <c r="T134" s="148">
        <f>S134*H134</f>
        <v>0</v>
      </c>
      <c r="U134" s="148">
        <v>0</v>
      </c>
      <c r="V134" s="148">
        <f>U134*H134</f>
        <v>0</v>
      </c>
      <c r="W134" s="148">
        <v>0</v>
      </c>
      <c r="X134" s="149">
        <f>W134*H134</f>
        <v>0</v>
      </c>
      <c r="Y134" s="29"/>
      <c r="Z134" s="29"/>
      <c r="AA134" s="29"/>
      <c r="AB134" s="29"/>
      <c r="AC134" s="29"/>
      <c r="AD134" s="29"/>
      <c r="AE134" s="29"/>
      <c r="AR134" s="150" t="s">
        <v>151</v>
      </c>
      <c r="AT134" s="150" t="s">
        <v>153</v>
      </c>
      <c r="AU134" s="150" t="s">
        <v>88</v>
      </c>
      <c r="AY134" s="14" t="s">
        <v>152</v>
      </c>
      <c r="BE134" s="151">
        <f>IF(O134="základní",K134,0)</f>
        <v>0</v>
      </c>
      <c r="BF134" s="151">
        <f>IF(O134="snížená",K134,0)</f>
        <v>0</v>
      </c>
      <c r="BG134" s="151">
        <f>IF(O134="zákl. přenesená",K134,0)</f>
        <v>0</v>
      </c>
      <c r="BH134" s="151">
        <f>IF(O134="sníž. přenesená",K134,0)</f>
        <v>0</v>
      </c>
      <c r="BI134" s="151">
        <f>IF(O134="nulová",K134,0)</f>
        <v>0</v>
      </c>
      <c r="BJ134" s="14" t="s">
        <v>86</v>
      </c>
      <c r="BK134" s="151">
        <f>ROUND(P134*H134,2)</f>
        <v>0</v>
      </c>
      <c r="BL134" s="14" t="s">
        <v>151</v>
      </c>
      <c r="BM134" s="150" t="s">
        <v>372</v>
      </c>
    </row>
    <row r="135" spans="1:65" s="12" customFormat="1" ht="22.8" customHeight="1">
      <c r="B135" s="125"/>
      <c r="D135" s="126" t="s">
        <v>77</v>
      </c>
      <c r="E135" s="152" t="s">
        <v>210</v>
      </c>
      <c r="F135" s="152" t="s">
        <v>211</v>
      </c>
      <c r="I135" s="128"/>
      <c r="J135" s="128"/>
      <c r="K135" s="153">
        <f>BK135</f>
        <v>0</v>
      </c>
      <c r="M135" s="125"/>
      <c r="N135" s="130"/>
      <c r="O135" s="131"/>
      <c r="P135" s="131"/>
      <c r="Q135" s="132">
        <f>SUM(Q136:Q140)</f>
        <v>0</v>
      </c>
      <c r="R135" s="132">
        <f>SUM(R136:R140)</f>
        <v>0</v>
      </c>
      <c r="S135" s="131"/>
      <c r="T135" s="133">
        <f>SUM(T136:T140)</f>
        <v>0</v>
      </c>
      <c r="U135" s="131"/>
      <c r="V135" s="133">
        <f>SUM(V136:V140)</f>
        <v>2.59724E-2</v>
      </c>
      <c r="W135" s="131"/>
      <c r="X135" s="134">
        <f>SUM(X136:X140)</f>
        <v>2.1456840000000001</v>
      </c>
      <c r="AR135" s="126" t="s">
        <v>86</v>
      </c>
      <c r="AT135" s="135" t="s">
        <v>77</v>
      </c>
      <c r="AU135" s="135" t="s">
        <v>86</v>
      </c>
      <c r="AY135" s="126" t="s">
        <v>152</v>
      </c>
      <c r="BK135" s="136">
        <f>SUM(BK136:BK140)</f>
        <v>0</v>
      </c>
    </row>
    <row r="136" spans="1:65" s="2" customFormat="1" ht="33" customHeight="1">
      <c r="A136" s="29"/>
      <c r="B136" s="137"/>
      <c r="C136" s="138" t="s">
        <v>192</v>
      </c>
      <c r="D136" s="138" t="s">
        <v>153</v>
      </c>
      <c r="E136" s="139" t="s">
        <v>212</v>
      </c>
      <c r="F136" s="140" t="s">
        <v>213</v>
      </c>
      <c r="G136" s="141" t="s">
        <v>196</v>
      </c>
      <c r="H136" s="142">
        <v>145.72</v>
      </c>
      <c r="I136" s="143"/>
      <c r="J136" s="143"/>
      <c r="K136" s="144">
        <f>ROUND(P136*H136,2)</f>
        <v>0</v>
      </c>
      <c r="L136" s="140" t="s">
        <v>173</v>
      </c>
      <c r="M136" s="30"/>
      <c r="N136" s="145" t="s">
        <v>1</v>
      </c>
      <c r="O136" s="146" t="s">
        <v>41</v>
      </c>
      <c r="P136" s="147">
        <f>I136+J136</f>
        <v>0</v>
      </c>
      <c r="Q136" s="147">
        <f>ROUND(I136*H136,2)</f>
        <v>0</v>
      </c>
      <c r="R136" s="147">
        <f>ROUND(J136*H136,2)</f>
        <v>0</v>
      </c>
      <c r="S136" s="55"/>
      <c r="T136" s="148">
        <f>S136*H136</f>
        <v>0</v>
      </c>
      <c r="U136" s="148">
        <v>1.2999999999999999E-4</v>
      </c>
      <c r="V136" s="148">
        <f>U136*H136</f>
        <v>1.8943599999999998E-2</v>
      </c>
      <c r="W136" s="148">
        <v>0</v>
      </c>
      <c r="X136" s="149">
        <f>W136*H136</f>
        <v>0</v>
      </c>
      <c r="Y136" s="29"/>
      <c r="Z136" s="29"/>
      <c r="AA136" s="29"/>
      <c r="AB136" s="29"/>
      <c r="AC136" s="29"/>
      <c r="AD136" s="29"/>
      <c r="AE136" s="29"/>
      <c r="AR136" s="150" t="s">
        <v>151</v>
      </c>
      <c r="AT136" s="150" t="s">
        <v>153</v>
      </c>
      <c r="AU136" s="150" t="s">
        <v>88</v>
      </c>
      <c r="AY136" s="14" t="s">
        <v>152</v>
      </c>
      <c r="BE136" s="151">
        <f>IF(O136="základní",K136,0)</f>
        <v>0</v>
      </c>
      <c r="BF136" s="151">
        <f>IF(O136="snížená",K136,0)</f>
        <v>0</v>
      </c>
      <c r="BG136" s="151">
        <f>IF(O136="zákl. přenesená",K136,0)</f>
        <v>0</v>
      </c>
      <c r="BH136" s="151">
        <f>IF(O136="sníž. přenesená",K136,0)</f>
        <v>0</v>
      </c>
      <c r="BI136" s="151">
        <f>IF(O136="nulová",K136,0)</f>
        <v>0</v>
      </c>
      <c r="BJ136" s="14" t="s">
        <v>86</v>
      </c>
      <c r="BK136" s="151">
        <f>ROUND(P136*H136,2)</f>
        <v>0</v>
      </c>
      <c r="BL136" s="14" t="s">
        <v>151</v>
      </c>
      <c r="BM136" s="150" t="s">
        <v>561</v>
      </c>
    </row>
    <row r="137" spans="1:65" s="2" customFormat="1" ht="24.15" customHeight="1">
      <c r="A137" s="29"/>
      <c r="B137" s="137"/>
      <c r="C137" s="138" t="s">
        <v>215</v>
      </c>
      <c r="D137" s="138" t="s">
        <v>153</v>
      </c>
      <c r="E137" s="139" t="s">
        <v>216</v>
      </c>
      <c r="F137" s="140" t="s">
        <v>217</v>
      </c>
      <c r="G137" s="141" t="s">
        <v>196</v>
      </c>
      <c r="H137" s="142">
        <v>175.72</v>
      </c>
      <c r="I137" s="143"/>
      <c r="J137" s="143"/>
      <c r="K137" s="144">
        <f>ROUND(P137*H137,2)</f>
        <v>0</v>
      </c>
      <c r="L137" s="140" t="s">
        <v>173</v>
      </c>
      <c r="M137" s="30"/>
      <c r="N137" s="145" t="s">
        <v>1</v>
      </c>
      <c r="O137" s="146" t="s">
        <v>41</v>
      </c>
      <c r="P137" s="147">
        <f>I137+J137</f>
        <v>0</v>
      </c>
      <c r="Q137" s="147">
        <f>ROUND(I137*H137,2)</f>
        <v>0</v>
      </c>
      <c r="R137" s="147">
        <f>ROUND(J137*H137,2)</f>
        <v>0</v>
      </c>
      <c r="S137" s="55"/>
      <c r="T137" s="148">
        <f>S137*H137</f>
        <v>0</v>
      </c>
      <c r="U137" s="148">
        <v>4.0000000000000003E-5</v>
      </c>
      <c r="V137" s="148">
        <f>U137*H137</f>
        <v>7.0288000000000008E-3</v>
      </c>
      <c r="W137" s="148">
        <v>0</v>
      </c>
      <c r="X137" s="149">
        <f>W137*H137</f>
        <v>0</v>
      </c>
      <c r="Y137" s="29"/>
      <c r="Z137" s="29"/>
      <c r="AA137" s="29"/>
      <c r="AB137" s="29"/>
      <c r="AC137" s="29"/>
      <c r="AD137" s="29"/>
      <c r="AE137" s="29"/>
      <c r="AR137" s="150" t="s">
        <v>151</v>
      </c>
      <c r="AT137" s="150" t="s">
        <v>153</v>
      </c>
      <c r="AU137" s="150" t="s">
        <v>88</v>
      </c>
      <c r="AY137" s="14" t="s">
        <v>152</v>
      </c>
      <c r="BE137" s="151">
        <f>IF(O137="základní",K137,0)</f>
        <v>0</v>
      </c>
      <c r="BF137" s="151">
        <f>IF(O137="snížená",K137,0)</f>
        <v>0</v>
      </c>
      <c r="BG137" s="151">
        <f>IF(O137="zákl. přenesená",K137,0)</f>
        <v>0</v>
      </c>
      <c r="BH137" s="151">
        <f>IF(O137="sníž. přenesená",K137,0)</f>
        <v>0</v>
      </c>
      <c r="BI137" s="151">
        <f>IF(O137="nulová",K137,0)</f>
        <v>0</v>
      </c>
      <c r="BJ137" s="14" t="s">
        <v>86</v>
      </c>
      <c r="BK137" s="151">
        <f>ROUND(P137*H137,2)</f>
        <v>0</v>
      </c>
      <c r="BL137" s="14" t="s">
        <v>151</v>
      </c>
      <c r="BM137" s="150" t="s">
        <v>562</v>
      </c>
    </row>
    <row r="138" spans="1:65" s="2" customFormat="1" ht="22.8">
      <c r="A138" s="29"/>
      <c r="B138" s="137"/>
      <c r="C138" s="138" t="s">
        <v>219</v>
      </c>
      <c r="D138" s="138" t="s">
        <v>153</v>
      </c>
      <c r="E138" s="139" t="s">
        <v>220</v>
      </c>
      <c r="F138" s="140" t="s">
        <v>221</v>
      </c>
      <c r="G138" s="141" t="s">
        <v>196</v>
      </c>
      <c r="H138" s="142">
        <v>14</v>
      </c>
      <c r="I138" s="143"/>
      <c r="J138" s="143"/>
      <c r="K138" s="144">
        <f>ROUND(P138*H138,2)</f>
        <v>0</v>
      </c>
      <c r="L138" s="140" t="s">
        <v>173</v>
      </c>
      <c r="M138" s="30"/>
      <c r="N138" s="145" t="s">
        <v>1</v>
      </c>
      <c r="O138" s="146" t="s">
        <v>41</v>
      </c>
      <c r="P138" s="147">
        <f>I138+J138</f>
        <v>0</v>
      </c>
      <c r="Q138" s="147">
        <f>ROUND(I138*H138,2)</f>
        <v>0</v>
      </c>
      <c r="R138" s="147">
        <f>ROUND(J138*H138,2)</f>
        <v>0</v>
      </c>
      <c r="S138" s="55"/>
      <c r="T138" s="148">
        <f>S138*H138</f>
        <v>0</v>
      </c>
      <c r="U138" s="148">
        <v>0</v>
      </c>
      <c r="V138" s="148">
        <f>U138*H138</f>
        <v>0</v>
      </c>
      <c r="W138" s="148">
        <v>7.5999999999999998E-2</v>
      </c>
      <c r="X138" s="149">
        <f>W138*H138</f>
        <v>1.0640000000000001</v>
      </c>
      <c r="Y138" s="29"/>
      <c r="Z138" s="29"/>
      <c r="AA138" s="29"/>
      <c r="AB138" s="29"/>
      <c r="AC138" s="29"/>
      <c r="AD138" s="29"/>
      <c r="AE138" s="29"/>
      <c r="AR138" s="150" t="s">
        <v>151</v>
      </c>
      <c r="AT138" s="150" t="s">
        <v>153</v>
      </c>
      <c r="AU138" s="150" t="s">
        <v>88</v>
      </c>
      <c r="AY138" s="14" t="s">
        <v>152</v>
      </c>
      <c r="BE138" s="151">
        <f>IF(O138="základní",K138,0)</f>
        <v>0</v>
      </c>
      <c r="BF138" s="151">
        <f>IF(O138="snížená",K138,0)</f>
        <v>0</v>
      </c>
      <c r="BG138" s="151">
        <f>IF(O138="zákl. přenesená",K138,0)</f>
        <v>0</v>
      </c>
      <c r="BH138" s="151">
        <f>IF(O138="sníž. přenesená",K138,0)</f>
        <v>0</v>
      </c>
      <c r="BI138" s="151">
        <f>IF(O138="nulová",K138,0)</f>
        <v>0</v>
      </c>
      <c r="BJ138" s="14" t="s">
        <v>86</v>
      </c>
      <c r="BK138" s="151">
        <f>ROUND(P138*H138,2)</f>
        <v>0</v>
      </c>
      <c r="BL138" s="14" t="s">
        <v>151</v>
      </c>
      <c r="BM138" s="150" t="s">
        <v>388</v>
      </c>
    </row>
    <row r="139" spans="1:65" s="2" customFormat="1" ht="33" customHeight="1">
      <c r="A139" s="29"/>
      <c r="B139" s="137"/>
      <c r="C139" s="138" t="s">
        <v>210</v>
      </c>
      <c r="D139" s="138" t="s">
        <v>153</v>
      </c>
      <c r="E139" s="139" t="s">
        <v>223</v>
      </c>
      <c r="F139" s="140" t="s">
        <v>224</v>
      </c>
      <c r="G139" s="141" t="s">
        <v>196</v>
      </c>
      <c r="H139" s="142">
        <v>129.94</v>
      </c>
      <c r="I139" s="143"/>
      <c r="J139" s="143"/>
      <c r="K139" s="144">
        <f>ROUND(P139*H139,2)</f>
        <v>0</v>
      </c>
      <c r="L139" s="140" t="s">
        <v>173</v>
      </c>
      <c r="M139" s="30"/>
      <c r="N139" s="145" t="s">
        <v>1</v>
      </c>
      <c r="O139" s="146" t="s">
        <v>41</v>
      </c>
      <c r="P139" s="147">
        <f>I139+J139</f>
        <v>0</v>
      </c>
      <c r="Q139" s="147">
        <f>ROUND(I139*H139,2)</f>
        <v>0</v>
      </c>
      <c r="R139" s="147">
        <f>ROUND(J139*H139,2)</f>
        <v>0</v>
      </c>
      <c r="S139" s="55"/>
      <c r="T139" s="148">
        <f>S139*H139</f>
        <v>0</v>
      </c>
      <c r="U139" s="148">
        <v>0</v>
      </c>
      <c r="V139" s="148">
        <f>U139*H139</f>
        <v>0</v>
      </c>
      <c r="W139" s="148">
        <v>2E-3</v>
      </c>
      <c r="X139" s="149">
        <f>W139*H139</f>
        <v>0.25988</v>
      </c>
      <c r="Y139" s="29"/>
      <c r="Z139" s="29"/>
      <c r="AA139" s="29"/>
      <c r="AB139" s="29"/>
      <c r="AC139" s="29"/>
      <c r="AD139" s="29"/>
      <c r="AE139" s="29"/>
      <c r="AR139" s="150" t="s">
        <v>151</v>
      </c>
      <c r="AT139" s="150" t="s">
        <v>153</v>
      </c>
      <c r="AU139" s="150" t="s">
        <v>88</v>
      </c>
      <c r="AY139" s="14" t="s">
        <v>152</v>
      </c>
      <c r="BE139" s="151">
        <f>IF(O139="základní",K139,0)</f>
        <v>0</v>
      </c>
      <c r="BF139" s="151">
        <f>IF(O139="snížená",K139,0)</f>
        <v>0</v>
      </c>
      <c r="BG139" s="151">
        <f>IF(O139="zákl. přenesená",K139,0)</f>
        <v>0</v>
      </c>
      <c r="BH139" s="151">
        <f>IF(O139="sníž. přenesená",K139,0)</f>
        <v>0</v>
      </c>
      <c r="BI139" s="151">
        <f>IF(O139="nulová",K139,0)</f>
        <v>0</v>
      </c>
      <c r="BJ139" s="14" t="s">
        <v>86</v>
      </c>
      <c r="BK139" s="151">
        <f>ROUND(P139*H139,2)</f>
        <v>0</v>
      </c>
      <c r="BL139" s="14" t="s">
        <v>151</v>
      </c>
      <c r="BM139" s="150" t="s">
        <v>389</v>
      </c>
    </row>
    <row r="140" spans="1:65" s="2" customFormat="1" ht="33" customHeight="1">
      <c r="A140" s="29"/>
      <c r="B140" s="137"/>
      <c r="C140" s="138" t="s">
        <v>89</v>
      </c>
      <c r="D140" s="138" t="s">
        <v>153</v>
      </c>
      <c r="E140" s="139" t="s">
        <v>226</v>
      </c>
      <c r="F140" s="140" t="s">
        <v>227</v>
      </c>
      <c r="G140" s="141" t="s">
        <v>196</v>
      </c>
      <c r="H140" s="142">
        <v>410.90199999999999</v>
      </c>
      <c r="I140" s="143"/>
      <c r="J140" s="143"/>
      <c r="K140" s="144">
        <f>ROUND(P140*H140,2)</f>
        <v>0</v>
      </c>
      <c r="L140" s="140" t="s">
        <v>173</v>
      </c>
      <c r="M140" s="30"/>
      <c r="N140" s="145" t="s">
        <v>1</v>
      </c>
      <c r="O140" s="146" t="s">
        <v>41</v>
      </c>
      <c r="P140" s="147">
        <f>I140+J140</f>
        <v>0</v>
      </c>
      <c r="Q140" s="147">
        <f>ROUND(I140*H140,2)</f>
        <v>0</v>
      </c>
      <c r="R140" s="147">
        <f>ROUND(J140*H140,2)</f>
        <v>0</v>
      </c>
      <c r="S140" s="55"/>
      <c r="T140" s="148">
        <f>S140*H140</f>
        <v>0</v>
      </c>
      <c r="U140" s="148">
        <v>0</v>
      </c>
      <c r="V140" s="148">
        <f>U140*H140</f>
        <v>0</v>
      </c>
      <c r="W140" s="148">
        <v>2E-3</v>
      </c>
      <c r="X140" s="149">
        <f>W140*H140</f>
        <v>0.82180399999999998</v>
      </c>
      <c r="Y140" s="29"/>
      <c r="Z140" s="29"/>
      <c r="AA140" s="29"/>
      <c r="AB140" s="29"/>
      <c r="AC140" s="29"/>
      <c r="AD140" s="29"/>
      <c r="AE140" s="29"/>
      <c r="AR140" s="150" t="s">
        <v>151</v>
      </c>
      <c r="AT140" s="150" t="s">
        <v>153</v>
      </c>
      <c r="AU140" s="150" t="s">
        <v>88</v>
      </c>
      <c r="AY140" s="14" t="s">
        <v>152</v>
      </c>
      <c r="BE140" s="151">
        <f>IF(O140="základní",K140,0)</f>
        <v>0</v>
      </c>
      <c r="BF140" s="151">
        <f>IF(O140="snížená",K140,0)</f>
        <v>0</v>
      </c>
      <c r="BG140" s="151">
        <f>IF(O140="zákl. přenesená",K140,0)</f>
        <v>0</v>
      </c>
      <c r="BH140" s="151">
        <f>IF(O140="sníž. přenesená",K140,0)</f>
        <v>0</v>
      </c>
      <c r="BI140" s="151">
        <f>IF(O140="nulová",K140,0)</f>
        <v>0</v>
      </c>
      <c r="BJ140" s="14" t="s">
        <v>86</v>
      </c>
      <c r="BK140" s="151">
        <f>ROUND(P140*H140,2)</f>
        <v>0</v>
      </c>
      <c r="BL140" s="14" t="s">
        <v>151</v>
      </c>
      <c r="BM140" s="150" t="s">
        <v>390</v>
      </c>
    </row>
    <row r="141" spans="1:65" s="12" customFormat="1" ht="22.8" customHeight="1">
      <c r="B141" s="125"/>
      <c r="D141" s="126" t="s">
        <v>77</v>
      </c>
      <c r="E141" s="152" t="s">
        <v>229</v>
      </c>
      <c r="F141" s="152" t="s">
        <v>230</v>
      </c>
      <c r="I141" s="128"/>
      <c r="J141" s="128"/>
      <c r="K141" s="153">
        <f>BK141</f>
        <v>0</v>
      </c>
      <c r="M141" s="125"/>
      <c r="N141" s="130"/>
      <c r="O141" s="131"/>
      <c r="P141" s="131"/>
      <c r="Q141" s="132">
        <f>SUM(Q142:Q145)</f>
        <v>0</v>
      </c>
      <c r="R141" s="132">
        <f>SUM(R142:R145)</f>
        <v>0</v>
      </c>
      <c r="S141" s="131"/>
      <c r="T141" s="133">
        <f>SUM(T142:T145)</f>
        <v>0</v>
      </c>
      <c r="U141" s="131"/>
      <c r="V141" s="133">
        <f>SUM(V142:V145)</f>
        <v>0</v>
      </c>
      <c r="W141" s="131"/>
      <c r="X141" s="134">
        <f>SUM(X142:X145)</f>
        <v>0</v>
      </c>
      <c r="AR141" s="126" t="s">
        <v>86</v>
      </c>
      <c r="AT141" s="135" t="s">
        <v>77</v>
      </c>
      <c r="AU141" s="135" t="s">
        <v>86</v>
      </c>
      <c r="AY141" s="126" t="s">
        <v>152</v>
      </c>
      <c r="BK141" s="136">
        <f>SUM(BK142:BK145)</f>
        <v>0</v>
      </c>
    </row>
    <row r="142" spans="1:65" s="2" customFormat="1" ht="24.15" customHeight="1">
      <c r="A142" s="29"/>
      <c r="B142" s="137"/>
      <c r="C142" s="138" t="s">
        <v>231</v>
      </c>
      <c r="D142" s="138" t="s">
        <v>153</v>
      </c>
      <c r="E142" s="139" t="s">
        <v>232</v>
      </c>
      <c r="F142" s="140" t="s">
        <v>233</v>
      </c>
      <c r="G142" s="141" t="s">
        <v>234</v>
      </c>
      <c r="H142" s="142">
        <v>2.6280000000000001</v>
      </c>
      <c r="I142" s="143"/>
      <c r="J142" s="143"/>
      <c r="K142" s="144">
        <f>ROUND(P142*H142,2)</f>
        <v>0</v>
      </c>
      <c r="L142" s="140" t="s">
        <v>173</v>
      </c>
      <c r="M142" s="30"/>
      <c r="N142" s="145" t="s">
        <v>1</v>
      </c>
      <c r="O142" s="146" t="s">
        <v>41</v>
      </c>
      <c r="P142" s="147">
        <f>I142+J142</f>
        <v>0</v>
      </c>
      <c r="Q142" s="147">
        <f>ROUND(I142*H142,2)</f>
        <v>0</v>
      </c>
      <c r="R142" s="147">
        <f>ROUND(J142*H142,2)</f>
        <v>0</v>
      </c>
      <c r="S142" s="55"/>
      <c r="T142" s="148">
        <f>S142*H142</f>
        <v>0</v>
      </c>
      <c r="U142" s="148">
        <v>0</v>
      </c>
      <c r="V142" s="148">
        <f>U142*H142</f>
        <v>0</v>
      </c>
      <c r="W142" s="148">
        <v>0</v>
      </c>
      <c r="X142" s="149">
        <f>W142*H142</f>
        <v>0</v>
      </c>
      <c r="Y142" s="29"/>
      <c r="Z142" s="29"/>
      <c r="AA142" s="29"/>
      <c r="AB142" s="29"/>
      <c r="AC142" s="29"/>
      <c r="AD142" s="29"/>
      <c r="AE142" s="29"/>
      <c r="AR142" s="150" t="s">
        <v>151</v>
      </c>
      <c r="AT142" s="150" t="s">
        <v>153</v>
      </c>
      <c r="AU142" s="150" t="s">
        <v>88</v>
      </c>
      <c r="AY142" s="14" t="s">
        <v>152</v>
      </c>
      <c r="BE142" s="151">
        <f>IF(O142="základní",K142,0)</f>
        <v>0</v>
      </c>
      <c r="BF142" s="151">
        <f>IF(O142="snížená",K142,0)</f>
        <v>0</v>
      </c>
      <c r="BG142" s="151">
        <f>IF(O142="zákl. přenesená",K142,0)</f>
        <v>0</v>
      </c>
      <c r="BH142" s="151">
        <f>IF(O142="sníž. přenesená",K142,0)</f>
        <v>0</v>
      </c>
      <c r="BI142" s="151">
        <f>IF(O142="nulová",K142,0)</f>
        <v>0</v>
      </c>
      <c r="BJ142" s="14" t="s">
        <v>86</v>
      </c>
      <c r="BK142" s="151">
        <f>ROUND(P142*H142,2)</f>
        <v>0</v>
      </c>
      <c r="BL142" s="14" t="s">
        <v>151</v>
      </c>
      <c r="BM142" s="150" t="s">
        <v>400</v>
      </c>
    </row>
    <row r="143" spans="1:65" s="2" customFormat="1" ht="24.15" customHeight="1">
      <c r="A143" s="29"/>
      <c r="B143" s="137"/>
      <c r="C143" s="138" t="s">
        <v>236</v>
      </c>
      <c r="D143" s="138" t="s">
        <v>153</v>
      </c>
      <c r="E143" s="139" t="s">
        <v>237</v>
      </c>
      <c r="F143" s="140" t="s">
        <v>238</v>
      </c>
      <c r="G143" s="141" t="s">
        <v>234</v>
      </c>
      <c r="H143" s="142">
        <v>2.6280000000000001</v>
      </c>
      <c r="I143" s="143"/>
      <c r="J143" s="143"/>
      <c r="K143" s="144">
        <f>ROUND(P143*H143,2)</f>
        <v>0</v>
      </c>
      <c r="L143" s="140" t="s">
        <v>173</v>
      </c>
      <c r="M143" s="30"/>
      <c r="N143" s="145" t="s">
        <v>1</v>
      </c>
      <c r="O143" s="146" t="s">
        <v>41</v>
      </c>
      <c r="P143" s="147">
        <f>I143+J143</f>
        <v>0</v>
      </c>
      <c r="Q143" s="147">
        <f>ROUND(I143*H143,2)</f>
        <v>0</v>
      </c>
      <c r="R143" s="147">
        <f>ROUND(J143*H143,2)</f>
        <v>0</v>
      </c>
      <c r="S143" s="55"/>
      <c r="T143" s="148">
        <f>S143*H143</f>
        <v>0</v>
      </c>
      <c r="U143" s="148">
        <v>0</v>
      </c>
      <c r="V143" s="148">
        <f>U143*H143</f>
        <v>0</v>
      </c>
      <c r="W143" s="148">
        <v>0</v>
      </c>
      <c r="X143" s="149">
        <f>W143*H143</f>
        <v>0</v>
      </c>
      <c r="Y143" s="29"/>
      <c r="Z143" s="29"/>
      <c r="AA143" s="29"/>
      <c r="AB143" s="29"/>
      <c r="AC143" s="29"/>
      <c r="AD143" s="29"/>
      <c r="AE143" s="29"/>
      <c r="AR143" s="150" t="s">
        <v>151</v>
      </c>
      <c r="AT143" s="150" t="s">
        <v>153</v>
      </c>
      <c r="AU143" s="150" t="s">
        <v>88</v>
      </c>
      <c r="AY143" s="14" t="s">
        <v>152</v>
      </c>
      <c r="BE143" s="151">
        <f>IF(O143="základní",K143,0)</f>
        <v>0</v>
      </c>
      <c r="BF143" s="151">
        <f>IF(O143="snížená",K143,0)</f>
        <v>0</v>
      </c>
      <c r="BG143" s="151">
        <f>IF(O143="zákl. přenesená",K143,0)</f>
        <v>0</v>
      </c>
      <c r="BH143" s="151">
        <f>IF(O143="sníž. přenesená",K143,0)</f>
        <v>0</v>
      </c>
      <c r="BI143" s="151">
        <f>IF(O143="nulová",K143,0)</f>
        <v>0</v>
      </c>
      <c r="BJ143" s="14" t="s">
        <v>86</v>
      </c>
      <c r="BK143" s="151">
        <f>ROUND(P143*H143,2)</f>
        <v>0</v>
      </c>
      <c r="BL143" s="14" t="s">
        <v>151</v>
      </c>
      <c r="BM143" s="150" t="s">
        <v>401</v>
      </c>
    </row>
    <row r="144" spans="1:65" s="2" customFormat="1" ht="24.15" customHeight="1">
      <c r="A144" s="29"/>
      <c r="B144" s="137"/>
      <c r="C144" s="138" t="s">
        <v>240</v>
      </c>
      <c r="D144" s="138" t="s">
        <v>153</v>
      </c>
      <c r="E144" s="139" t="s">
        <v>241</v>
      </c>
      <c r="F144" s="140" t="s">
        <v>242</v>
      </c>
      <c r="G144" s="141" t="s">
        <v>234</v>
      </c>
      <c r="H144" s="142">
        <v>23.652000000000001</v>
      </c>
      <c r="I144" s="143"/>
      <c r="J144" s="143"/>
      <c r="K144" s="144">
        <f>ROUND(P144*H144,2)</f>
        <v>0</v>
      </c>
      <c r="L144" s="140" t="s">
        <v>173</v>
      </c>
      <c r="M144" s="30"/>
      <c r="N144" s="145" t="s">
        <v>1</v>
      </c>
      <c r="O144" s="146" t="s">
        <v>41</v>
      </c>
      <c r="P144" s="147">
        <f>I144+J144</f>
        <v>0</v>
      </c>
      <c r="Q144" s="147">
        <f>ROUND(I144*H144,2)</f>
        <v>0</v>
      </c>
      <c r="R144" s="147">
        <f>ROUND(J144*H144,2)</f>
        <v>0</v>
      </c>
      <c r="S144" s="55"/>
      <c r="T144" s="148">
        <f>S144*H144</f>
        <v>0</v>
      </c>
      <c r="U144" s="148">
        <v>0</v>
      </c>
      <c r="V144" s="148">
        <f>U144*H144</f>
        <v>0</v>
      </c>
      <c r="W144" s="148">
        <v>0</v>
      </c>
      <c r="X144" s="149">
        <f>W144*H144</f>
        <v>0</v>
      </c>
      <c r="Y144" s="29"/>
      <c r="Z144" s="29"/>
      <c r="AA144" s="29"/>
      <c r="AB144" s="29"/>
      <c r="AC144" s="29"/>
      <c r="AD144" s="29"/>
      <c r="AE144" s="29"/>
      <c r="AR144" s="150" t="s">
        <v>151</v>
      </c>
      <c r="AT144" s="150" t="s">
        <v>153</v>
      </c>
      <c r="AU144" s="150" t="s">
        <v>88</v>
      </c>
      <c r="AY144" s="14" t="s">
        <v>152</v>
      </c>
      <c r="BE144" s="151">
        <f>IF(O144="základní",K144,0)</f>
        <v>0</v>
      </c>
      <c r="BF144" s="151">
        <f>IF(O144="snížená",K144,0)</f>
        <v>0</v>
      </c>
      <c r="BG144" s="151">
        <f>IF(O144="zákl. přenesená",K144,0)</f>
        <v>0</v>
      </c>
      <c r="BH144" s="151">
        <f>IF(O144="sníž. přenesená",K144,0)</f>
        <v>0</v>
      </c>
      <c r="BI144" s="151">
        <f>IF(O144="nulová",K144,0)</f>
        <v>0</v>
      </c>
      <c r="BJ144" s="14" t="s">
        <v>86</v>
      </c>
      <c r="BK144" s="151">
        <f>ROUND(P144*H144,2)</f>
        <v>0</v>
      </c>
      <c r="BL144" s="14" t="s">
        <v>151</v>
      </c>
      <c r="BM144" s="150" t="s">
        <v>402</v>
      </c>
    </row>
    <row r="145" spans="1:65" s="2" customFormat="1" ht="33" customHeight="1">
      <c r="A145" s="29"/>
      <c r="B145" s="137"/>
      <c r="C145" s="138" t="s">
        <v>244</v>
      </c>
      <c r="D145" s="138" t="s">
        <v>153</v>
      </c>
      <c r="E145" s="139" t="s">
        <v>245</v>
      </c>
      <c r="F145" s="140" t="s">
        <v>246</v>
      </c>
      <c r="G145" s="141" t="s">
        <v>234</v>
      </c>
      <c r="H145" s="142">
        <v>2.6280000000000001</v>
      </c>
      <c r="I145" s="143"/>
      <c r="J145" s="143"/>
      <c r="K145" s="144">
        <f>ROUND(P145*H145,2)</f>
        <v>0</v>
      </c>
      <c r="L145" s="140" t="s">
        <v>173</v>
      </c>
      <c r="M145" s="30"/>
      <c r="N145" s="145" t="s">
        <v>1</v>
      </c>
      <c r="O145" s="146" t="s">
        <v>41</v>
      </c>
      <c r="P145" s="147">
        <f>I145+J145</f>
        <v>0</v>
      </c>
      <c r="Q145" s="147">
        <f>ROUND(I145*H145,2)</f>
        <v>0</v>
      </c>
      <c r="R145" s="147">
        <f>ROUND(J145*H145,2)</f>
        <v>0</v>
      </c>
      <c r="S145" s="55"/>
      <c r="T145" s="148">
        <f>S145*H145</f>
        <v>0</v>
      </c>
      <c r="U145" s="148">
        <v>0</v>
      </c>
      <c r="V145" s="148">
        <f>U145*H145</f>
        <v>0</v>
      </c>
      <c r="W145" s="148">
        <v>0</v>
      </c>
      <c r="X145" s="149">
        <f>W145*H145</f>
        <v>0</v>
      </c>
      <c r="Y145" s="29"/>
      <c r="Z145" s="29"/>
      <c r="AA145" s="29"/>
      <c r="AB145" s="29"/>
      <c r="AC145" s="29"/>
      <c r="AD145" s="29"/>
      <c r="AE145" s="29"/>
      <c r="AR145" s="150" t="s">
        <v>151</v>
      </c>
      <c r="AT145" s="150" t="s">
        <v>153</v>
      </c>
      <c r="AU145" s="150" t="s">
        <v>88</v>
      </c>
      <c r="AY145" s="14" t="s">
        <v>152</v>
      </c>
      <c r="BE145" s="151">
        <f>IF(O145="základní",K145,0)</f>
        <v>0</v>
      </c>
      <c r="BF145" s="151">
        <f>IF(O145="snížená",K145,0)</f>
        <v>0</v>
      </c>
      <c r="BG145" s="151">
        <f>IF(O145="zákl. přenesená",K145,0)</f>
        <v>0</v>
      </c>
      <c r="BH145" s="151">
        <f>IF(O145="sníž. přenesená",K145,0)</f>
        <v>0</v>
      </c>
      <c r="BI145" s="151">
        <f>IF(O145="nulová",K145,0)</f>
        <v>0</v>
      </c>
      <c r="BJ145" s="14" t="s">
        <v>86</v>
      </c>
      <c r="BK145" s="151">
        <f>ROUND(P145*H145,2)</f>
        <v>0</v>
      </c>
      <c r="BL145" s="14" t="s">
        <v>151</v>
      </c>
      <c r="BM145" s="150" t="s">
        <v>403</v>
      </c>
    </row>
    <row r="146" spans="1:65" s="12" customFormat="1" ht="22.8" customHeight="1">
      <c r="B146" s="125"/>
      <c r="D146" s="126" t="s">
        <v>77</v>
      </c>
      <c r="E146" s="152" t="s">
        <v>248</v>
      </c>
      <c r="F146" s="152" t="s">
        <v>249</v>
      </c>
      <c r="I146" s="128"/>
      <c r="J146" s="128"/>
      <c r="K146" s="153">
        <f>BK146</f>
        <v>0</v>
      </c>
      <c r="M146" s="125"/>
      <c r="N146" s="130"/>
      <c r="O146" s="131"/>
      <c r="P146" s="131"/>
      <c r="Q146" s="132">
        <f>Q147</f>
        <v>0</v>
      </c>
      <c r="R146" s="132">
        <f>R147</f>
        <v>0</v>
      </c>
      <c r="S146" s="131"/>
      <c r="T146" s="133">
        <f>T147</f>
        <v>0</v>
      </c>
      <c r="U146" s="131"/>
      <c r="V146" s="133">
        <f>V147</f>
        <v>0</v>
      </c>
      <c r="W146" s="131"/>
      <c r="X146" s="134">
        <f>X147</f>
        <v>0</v>
      </c>
      <c r="AR146" s="126" t="s">
        <v>86</v>
      </c>
      <c r="AT146" s="135" t="s">
        <v>77</v>
      </c>
      <c r="AU146" s="135" t="s">
        <v>86</v>
      </c>
      <c r="AY146" s="126" t="s">
        <v>152</v>
      </c>
      <c r="BK146" s="136">
        <f>BK147</f>
        <v>0</v>
      </c>
    </row>
    <row r="147" spans="1:65" s="2" customFormat="1" ht="24.15" customHeight="1">
      <c r="A147" s="29"/>
      <c r="B147" s="137"/>
      <c r="C147" s="138" t="s">
        <v>9</v>
      </c>
      <c r="D147" s="138" t="s">
        <v>153</v>
      </c>
      <c r="E147" s="139" t="s">
        <v>250</v>
      </c>
      <c r="F147" s="140" t="s">
        <v>251</v>
      </c>
      <c r="G147" s="141" t="s">
        <v>234</v>
      </c>
      <c r="H147" s="142">
        <v>4.9889999999999999</v>
      </c>
      <c r="I147" s="143"/>
      <c r="J147" s="143"/>
      <c r="K147" s="144">
        <f>ROUND(P147*H147,2)</f>
        <v>0</v>
      </c>
      <c r="L147" s="140" t="s">
        <v>173</v>
      </c>
      <c r="M147" s="30"/>
      <c r="N147" s="145" t="s">
        <v>1</v>
      </c>
      <c r="O147" s="146" t="s">
        <v>41</v>
      </c>
      <c r="P147" s="147">
        <f>I147+J147</f>
        <v>0</v>
      </c>
      <c r="Q147" s="147">
        <f>ROUND(I147*H147,2)</f>
        <v>0</v>
      </c>
      <c r="R147" s="147">
        <f>ROUND(J147*H147,2)</f>
        <v>0</v>
      </c>
      <c r="S147" s="55"/>
      <c r="T147" s="148">
        <f>S147*H147</f>
        <v>0</v>
      </c>
      <c r="U147" s="148">
        <v>0</v>
      </c>
      <c r="V147" s="148">
        <f>U147*H147</f>
        <v>0</v>
      </c>
      <c r="W147" s="148">
        <v>0</v>
      </c>
      <c r="X147" s="149">
        <f>W147*H147</f>
        <v>0</v>
      </c>
      <c r="Y147" s="29"/>
      <c r="Z147" s="29"/>
      <c r="AA147" s="29"/>
      <c r="AB147" s="29"/>
      <c r="AC147" s="29"/>
      <c r="AD147" s="29"/>
      <c r="AE147" s="29"/>
      <c r="AR147" s="150" t="s">
        <v>151</v>
      </c>
      <c r="AT147" s="150" t="s">
        <v>153</v>
      </c>
      <c r="AU147" s="150" t="s">
        <v>88</v>
      </c>
      <c r="AY147" s="14" t="s">
        <v>152</v>
      </c>
      <c r="BE147" s="151">
        <f>IF(O147="základní",K147,0)</f>
        <v>0</v>
      </c>
      <c r="BF147" s="151">
        <f>IF(O147="snížená",K147,0)</f>
        <v>0</v>
      </c>
      <c r="BG147" s="151">
        <f>IF(O147="zákl. přenesená",K147,0)</f>
        <v>0</v>
      </c>
      <c r="BH147" s="151">
        <f>IF(O147="sníž. přenesená",K147,0)</f>
        <v>0</v>
      </c>
      <c r="BI147" s="151">
        <f>IF(O147="nulová",K147,0)</f>
        <v>0</v>
      </c>
      <c r="BJ147" s="14" t="s">
        <v>86</v>
      </c>
      <c r="BK147" s="151">
        <f>ROUND(P147*H147,2)</f>
        <v>0</v>
      </c>
      <c r="BL147" s="14" t="s">
        <v>151</v>
      </c>
      <c r="BM147" s="150" t="s">
        <v>404</v>
      </c>
    </row>
    <row r="148" spans="1:65" s="12" customFormat="1" ht="25.95" customHeight="1">
      <c r="B148" s="125"/>
      <c r="D148" s="126" t="s">
        <v>77</v>
      </c>
      <c r="E148" s="127" t="s">
        <v>253</v>
      </c>
      <c r="F148" s="127" t="s">
        <v>254</v>
      </c>
      <c r="I148" s="128"/>
      <c r="J148" s="128"/>
      <c r="K148" s="129">
        <f>BK148</f>
        <v>0</v>
      </c>
      <c r="M148" s="125"/>
      <c r="N148" s="130"/>
      <c r="O148" s="131"/>
      <c r="P148" s="131"/>
      <c r="Q148" s="132">
        <f>Q149+Q152+Q163+Q165+Q173</f>
        <v>0</v>
      </c>
      <c r="R148" s="132">
        <f>R149+R152+R163+R165+R173</f>
        <v>0</v>
      </c>
      <c r="S148" s="131"/>
      <c r="T148" s="133">
        <f>T149+T152+T163+T165+T173</f>
        <v>0</v>
      </c>
      <c r="U148" s="131"/>
      <c r="V148" s="133">
        <f>V149+V152+V163+V165+V173</f>
        <v>3.30924782</v>
      </c>
      <c r="W148" s="131"/>
      <c r="X148" s="134">
        <f>X149+X152+X163+X165+X173</f>
        <v>0.48191102000000002</v>
      </c>
      <c r="AR148" s="126" t="s">
        <v>88</v>
      </c>
      <c r="AT148" s="135" t="s">
        <v>77</v>
      </c>
      <c r="AU148" s="135" t="s">
        <v>78</v>
      </c>
      <c r="AY148" s="126" t="s">
        <v>152</v>
      </c>
      <c r="BK148" s="136">
        <f>BK149+BK152+BK163+BK165+BK173</f>
        <v>0</v>
      </c>
    </row>
    <row r="149" spans="1:65" s="12" customFormat="1" ht="22.8" customHeight="1">
      <c r="B149" s="125"/>
      <c r="D149" s="126" t="s">
        <v>77</v>
      </c>
      <c r="E149" s="152" t="s">
        <v>416</v>
      </c>
      <c r="F149" s="152" t="s">
        <v>417</v>
      </c>
      <c r="I149" s="128"/>
      <c r="J149" s="128"/>
      <c r="K149" s="153">
        <f>BK149</f>
        <v>0</v>
      </c>
      <c r="M149" s="125"/>
      <c r="N149" s="130"/>
      <c r="O149" s="131"/>
      <c r="P149" s="131"/>
      <c r="Q149" s="132">
        <f>SUM(Q150:Q151)</f>
        <v>0</v>
      </c>
      <c r="R149" s="132">
        <f>SUM(R150:R151)</f>
        <v>0</v>
      </c>
      <c r="S149" s="131"/>
      <c r="T149" s="133">
        <f>SUM(T150:T151)</f>
        <v>0</v>
      </c>
      <c r="U149" s="131"/>
      <c r="V149" s="133">
        <f>SUM(V150:V151)</f>
        <v>1.8437265</v>
      </c>
      <c r="W149" s="131"/>
      <c r="X149" s="134">
        <f>SUM(X150:X151)</f>
        <v>0</v>
      </c>
      <c r="AR149" s="126" t="s">
        <v>88</v>
      </c>
      <c r="AT149" s="135" t="s">
        <v>77</v>
      </c>
      <c r="AU149" s="135" t="s">
        <v>86</v>
      </c>
      <c r="AY149" s="126" t="s">
        <v>152</v>
      </c>
      <c r="BK149" s="136">
        <f>SUM(BK150:BK151)</f>
        <v>0</v>
      </c>
    </row>
    <row r="150" spans="1:65" s="2" customFormat="1" ht="33" customHeight="1">
      <c r="A150" s="29"/>
      <c r="B150" s="137"/>
      <c r="C150" s="138" t="s">
        <v>257</v>
      </c>
      <c r="D150" s="138" t="s">
        <v>153</v>
      </c>
      <c r="E150" s="139" t="s">
        <v>418</v>
      </c>
      <c r="F150" s="140" t="s">
        <v>419</v>
      </c>
      <c r="G150" s="141" t="s">
        <v>196</v>
      </c>
      <c r="H150" s="142">
        <v>117.81</v>
      </c>
      <c r="I150" s="143"/>
      <c r="J150" s="143"/>
      <c r="K150" s="144">
        <f>ROUND(P150*H150,2)</f>
        <v>0</v>
      </c>
      <c r="L150" s="140" t="s">
        <v>173</v>
      </c>
      <c r="M150" s="30"/>
      <c r="N150" s="145" t="s">
        <v>1</v>
      </c>
      <c r="O150" s="146" t="s">
        <v>41</v>
      </c>
      <c r="P150" s="147">
        <f>I150+J150</f>
        <v>0</v>
      </c>
      <c r="Q150" s="147">
        <f>ROUND(I150*H150,2)</f>
        <v>0</v>
      </c>
      <c r="R150" s="147">
        <f>ROUND(J150*H150,2)</f>
        <v>0</v>
      </c>
      <c r="S150" s="55"/>
      <c r="T150" s="148">
        <f>S150*H150</f>
        <v>0</v>
      </c>
      <c r="U150" s="148">
        <v>1.5650000000000001E-2</v>
      </c>
      <c r="V150" s="148">
        <f>U150*H150</f>
        <v>1.8437265</v>
      </c>
      <c r="W150" s="148">
        <v>0</v>
      </c>
      <c r="X150" s="149">
        <f>W150*H150</f>
        <v>0</v>
      </c>
      <c r="Y150" s="29"/>
      <c r="Z150" s="29"/>
      <c r="AA150" s="29"/>
      <c r="AB150" s="29"/>
      <c r="AC150" s="29"/>
      <c r="AD150" s="29"/>
      <c r="AE150" s="29"/>
      <c r="AR150" s="150" t="s">
        <v>257</v>
      </c>
      <c r="AT150" s="150" t="s">
        <v>153</v>
      </c>
      <c r="AU150" s="150" t="s">
        <v>88</v>
      </c>
      <c r="AY150" s="14" t="s">
        <v>152</v>
      </c>
      <c r="BE150" s="151">
        <f>IF(O150="základní",K150,0)</f>
        <v>0</v>
      </c>
      <c r="BF150" s="151">
        <f>IF(O150="snížená",K150,0)</f>
        <v>0</v>
      </c>
      <c r="BG150" s="151">
        <f>IF(O150="zákl. přenesená",K150,0)</f>
        <v>0</v>
      </c>
      <c r="BH150" s="151">
        <f>IF(O150="sníž. přenesená",K150,0)</f>
        <v>0</v>
      </c>
      <c r="BI150" s="151">
        <f>IF(O150="nulová",K150,0)</f>
        <v>0</v>
      </c>
      <c r="BJ150" s="14" t="s">
        <v>86</v>
      </c>
      <c r="BK150" s="151">
        <f>ROUND(P150*H150,2)</f>
        <v>0</v>
      </c>
      <c r="BL150" s="14" t="s">
        <v>257</v>
      </c>
      <c r="BM150" s="150" t="s">
        <v>563</v>
      </c>
    </row>
    <row r="151" spans="1:65" s="2" customFormat="1" ht="24.15" customHeight="1">
      <c r="A151" s="29"/>
      <c r="B151" s="137"/>
      <c r="C151" s="138" t="s">
        <v>261</v>
      </c>
      <c r="D151" s="138" t="s">
        <v>153</v>
      </c>
      <c r="E151" s="139" t="s">
        <v>439</v>
      </c>
      <c r="F151" s="140" t="s">
        <v>440</v>
      </c>
      <c r="G151" s="141" t="s">
        <v>304</v>
      </c>
      <c r="H151" s="170"/>
      <c r="I151" s="143"/>
      <c r="J151" s="143"/>
      <c r="K151" s="144">
        <f>ROUND(P151*H151,2)</f>
        <v>0</v>
      </c>
      <c r="L151" s="140" t="s">
        <v>173</v>
      </c>
      <c r="M151" s="30"/>
      <c r="N151" s="145" t="s">
        <v>1</v>
      </c>
      <c r="O151" s="146" t="s">
        <v>41</v>
      </c>
      <c r="P151" s="147">
        <f>I151+J151</f>
        <v>0</v>
      </c>
      <c r="Q151" s="147">
        <f>ROUND(I151*H151,2)</f>
        <v>0</v>
      </c>
      <c r="R151" s="147">
        <f>ROUND(J151*H151,2)</f>
        <v>0</v>
      </c>
      <c r="S151" s="55"/>
      <c r="T151" s="148">
        <f>S151*H151</f>
        <v>0</v>
      </c>
      <c r="U151" s="148">
        <v>0</v>
      </c>
      <c r="V151" s="148">
        <f>U151*H151</f>
        <v>0</v>
      </c>
      <c r="W151" s="148">
        <v>0</v>
      </c>
      <c r="X151" s="149">
        <f>W151*H151</f>
        <v>0</v>
      </c>
      <c r="Y151" s="29"/>
      <c r="Z151" s="29"/>
      <c r="AA151" s="29"/>
      <c r="AB151" s="29"/>
      <c r="AC151" s="29"/>
      <c r="AD151" s="29"/>
      <c r="AE151" s="29"/>
      <c r="AR151" s="150" t="s">
        <v>257</v>
      </c>
      <c r="AT151" s="150" t="s">
        <v>153</v>
      </c>
      <c r="AU151" s="150" t="s">
        <v>88</v>
      </c>
      <c r="AY151" s="14" t="s">
        <v>152</v>
      </c>
      <c r="BE151" s="151">
        <f>IF(O151="základní",K151,0)</f>
        <v>0</v>
      </c>
      <c r="BF151" s="151">
        <f>IF(O151="snížená",K151,0)</f>
        <v>0</v>
      </c>
      <c r="BG151" s="151">
        <f>IF(O151="zákl. přenesená",K151,0)</f>
        <v>0</v>
      </c>
      <c r="BH151" s="151">
        <f>IF(O151="sníž. přenesená",K151,0)</f>
        <v>0</v>
      </c>
      <c r="BI151" s="151">
        <f>IF(O151="nulová",K151,0)</f>
        <v>0</v>
      </c>
      <c r="BJ151" s="14" t="s">
        <v>86</v>
      </c>
      <c r="BK151" s="151">
        <f>ROUND(P151*H151,2)</f>
        <v>0</v>
      </c>
      <c r="BL151" s="14" t="s">
        <v>257</v>
      </c>
      <c r="BM151" s="150" t="s">
        <v>441</v>
      </c>
    </row>
    <row r="152" spans="1:65" s="12" customFormat="1" ht="22.8" customHeight="1">
      <c r="B152" s="125"/>
      <c r="D152" s="126" t="s">
        <v>77</v>
      </c>
      <c r="E152" s="152" t="s">
        <v>255</v>
      </c>
      <c r="F152" s="152" t="s">
        <v>256</v>
      </c>
      <c r="I152" s="128"/>
      <c r="J152" s="128"/>
      <c r="K152" s="153">
        <f>BK152</f>
        <v>0</v>
      </c>
      <c r="M152" s="125"/>
      <c r="N152" s="130"/>
      <c r="O152" s="131"/>
      <c r="P152" s="131"/>
      <c r="Q152" s="132">
        <f>SUM(Q153:Q162)</f>
        <v>0</v>
      </c>
      <c r="R152" s="132">
        <f>SUM(R153:R162)</f>
        <v>0</v>
      </c>
      <c r="S152" s="131"/>
      <c r="T152" s="133">
        <f>SUM(T153:T162)</f>
        <v>0</v>
      </c>
      <c r="U152" s="131"/>
      <c r="V152" s="133">
        <f>SUM(V153:V162)</f>
        <v>0.12421</v>
      </c>
      <c r="W152" s="131"/>
      <c r="X152" s="134">
        <f>SUM(X153:X162)</f>
        <v>0.216</v>
      </c>
      <c r="AR152" s="126" t="s">
        <v>88</v>
      </c>
      <c r="AT152" s="135" t="s">
        <v>77</v>
      </c>
      <c r="AU152" s="135" t="s">
        <v>86</v>
      </c>
      <c r="AY152" s="126" t="s">
        <v>152</v>
      </c>
      <c r="BK152" s="136">
        <f>SUM(BK153:BK162)</f>
        <v>0</v>
      </c>
    </row>
    <row r="153" spans="1:65" s="2" customFormat="1" ht="24.15" customHeight="1">
      <c r="A153" s="29"/>
      <c r="B153" s="137"/>
      <c r="C153" s="138" t="s">
        <v>267</v>
      </c>
      <c r="D153" s="138" t="s">
        <v>153</v>
      </c>
      <c r="E153" s="139" t="s">
        <v>450</v>
      </c>
      <c r="F153" s="140" t="s">
        <v>451</v>
      </c>
      <c r="G153" s="141" t="s">
        <v>172</v>
      </c>
      <c r="H153" s="142">
        <v>3</v>
      </c>
      <c r="I153" s="143"/>
      <c r="J153" s="143"/>
      <c r="K153" s="144">
        <f t="shared" ref="K153:K162" si="1">ROUND(P153*H153,2)</f>
        <v>0</v>
      </c>
      <c r="L153" s="140" t="s">
        <v>1</v>
      </c>
      <c r="M153" s="30"/>
      <c r="N153" s="145" t="s">
        <v>1</v>
      </c>
      <c r="O153" s="146" t="s">
        <v>41</v>
      </c>
      <c r="P153" s="147">
        <f t="shared" ref="P153:P162" si="2">I153+J153</f>
        <v>0</v>
      </c>
      <c r="Q153" s="147">
        <f t="shared" ref="Q153:Q162" si="3">ROUND(I153*H153,2)</f>
        <v>0</v>
      </c>
      <c r="R153" s="147">
        <f t="shared" ref="R153:R162" si="4">ROUND(J153*H153,2)</f>
        <v>0</v>
      </c>
      <c r="S153" s="55"/>
      <c r="T153" s="148">
        <f t="shared" ref="T153:T162" si="5">S153*H153</f>
        <v>0</v>
      </c>
      <c r="U153" s="148">
        <v>0</v>
      </c>
      <c r="V153" s="148">
        <f t="shared" ref="V153:V162" si="6">U153*H153</f>
        <v>0</v>
      </c>
      <c r="W153" s="148">
        <v>0</v>
      </c>
      <c r="X153" s="149">
        <f t="shared" ref="X153:X162" si="7">W153*H153</f>
        <v>0</v>
      </c>
      <c r="Y153" s="29"/>
      <c r="Z153" s="29"/>
      <c r="AA153" s="29"/>
      <c r="AB153" s="29"/>
      <c r="AC153" s="29"/>
      <c r="AD153" s="29"/>
      <c r="AE153" s="29"/>
      <c r="AR153" s="150" t="s">
        <v>257</v>
      </c>
      <c r="AT153" s="150" t="s">
        <v>153</v>
      </c>
      <c r="AU153" s="150" t="s">
        <v>88</v>
      </c>
      <c r="AY153" s="14" t="s">
        <v>152</v>
      </c>
      <c r="BE153" s="151">
        <f t="shared" ref="BE153:BE162" si="8">IF(O153="základní",K153,0)</f>
        <v>0</v>
      </c>
      <c r="BF153" s="151">
        <f t="shared" ref="BF153:BF162" si="9">IF(O153="snížená",K153,0)</f>
        <v>0</v>
      </c>
      <c r="BG153" s="151">
        <f t="shared" ref="BG153:BG162" si="10">IF(O153="zákl. přenesená",K153,0)</f>
        <v>0</v>
      </c>
      <c r="BH153" s="151">
        <f t="shared" ref="BH153:BH162" si="11">IF(O153="sníž. přenesená",K153,0)</f>
        <v>0</v>
      </c>
      <c r="BI153" s="151">
        <f t="shared" ref="BI153:BI162" si="12">IF(O153="nulová",K153,0)</f>
        <v>0</v>
      </c>
      <c r="BJ153" s="14" t="s">
        <v>86</v>
      </c>
      <c r="BK153" s="151">
        <f t="shared" ref="BK153:BK162" si="13">ROUND(P153*H153,2)</f>
        <v>0</v>
      </c>
      <c r="BL153" s="14" t="s">
        <v>257</v>
      </c>
      <c r="BM153" s="150" t="s">
        <v>452</v>
      </c>
    </row>
    <row r="154" spans="1:65" s="2" customFormat="1" ht="24.15" customHeight="1">
      <c r="A154" s="29"/>
      <c r="B154" s="137"/>
      <c r="C154" s="138" t="s">
        <v>271</v>
      </c>
      <c r="D154" s="138" t="s">
        <v>153</v>
      </c>
      <c r="E154" s="139" t="s">
        <v>258</v>
      </c>
      <c r="F154" s="140" t="s">
        <v>259</v>
      </c>
      <c r="G154" s="141" t="s">
        <v>172</v>
      </c>
      <c r="H154" s="142">
        <v>3</v>
      </c>
      <c r="I154" s="143"/>
      <c r="J154" s="143"/>
      <c r="K154" s="144">
        <f t="shared" si="1"/>
        <v>0</v>
      </c>
      <c r="L154" s="140" t="s">
        <v>173</v>
      </c>
      <c r="M154" s="30"/>
      <c r="N154" s="145" t="s">
        <v>1</v>
      </c>
      <c r="O154" s="146" t="s">
        <v>41</v>
      </c>
      <c r="P154" s="147">
        <f t="shared" si="2"/>
        <v>0</v>
      </c>
      <c r="Q154" s="147">
        <f t="shared" si="3"/>
        <v>0</v>
      </c>
      <c r="R154" s="147">
        <f t="shared" si="4"/>
        <v>0</v>
      </c>
      <c r="S154" s="55"/>
      <c r="T154" s="148">
        <f t="shared" si="5"/>
        <v>0</v>
      </c>
      <c r="U154" s="148">
        <v>0</v>
      </c>
      <c r="V154" s="148">
        <f t="shared" si="6"/>
        <v>0</v>
      </c>
      <c r="W154" s="148">
        <v>0</v>
      </c>
      <c r="X154" s="149">
        <f t="shared" si="7"/>
        <v>0</v>
      </c>
      <c r="Y154" s="29"/>
      <c r="Z154" s="29"/>
      <c r="AA154" s="29"/>
      <c r="AB154" s="29"/>
      <c r="AC154" s="29"/>
      <c r="AD154" s="29"/>
      <c r="AE154" s="29"/>
      <c r="AR154" s="150" t="s">
        <v>257</v>
      </c>
      <c r="AT154" s="150" t="s">
        <v>153</v>
      </c>
      <c r="AU154" s="150" t="s">
        <v>88</v>
      </c>
      <c r="AY154" s="14" t="s">
        <v>152</v>
      </c>
      <c r="BE154" s="151">
        <f t="shared" si="8"/>
        <v>0</v>
      </c>
      <c r="BF154" s="151">
        <f t="shared" si="9"/>
        <v>0</v>
      </c>
      <c r="BG154" s="151">
        <f t="shared" si="10"/>
        <v>0</v>
      </c>
      <c r="BH154" s="151">
        <f t="shared" si="11"/>
        <v>0</v>
      </c>
      <c r="BI154" s="151">
        <f t="shared" si="12"/>
        <v>0</v>
      </c>
      <c r="BJ154" s="14" t="s">
        <v>86</v>
      </c>
      <c r="BK154" s="151">
        <f t="shared" si="13"/>
        <v>0</v>
      </c>
      <c r="BL154" s="14" t="s">
        <v>257</v>
      </c>
      <c r="BM154" s="150" t="s">
        <v>453</v>
      </c>
    </row>
    <row r="155" spans="1:65" s="2" customFormat="1" ht="24.15" customHeight="1">
      <c r="A155" s="29"/>
      <c r="B155" s="137"/>
      <c r="C155" s="160" t="s">
        <v>92</v>
      </c>
      <c r="D155" s="160" t="s">
        <v>262</v>
      </c>
      <c r="E155" s="161" t="s">
        <v>263</v>
      </c>
      <c r="F155" s="162" t="s">
        <v>264</v>
      </c>
      <c r="G155" s="163" t="s">
        <v>172</v>
      </c>
      <c r="H155" s="164">
        <v>2</v>
      </c>
      <c r="I155" s="165"/>
      <c r="J155" s="166"/>
      <c r="K155" s="167">
        <f t="shared" si="1"/>
        <v>0</v>
      </c>
      <c r="L155" s="162" t="s">
        <v>173</v>
      </c>
      <c r="M155" s="168"/>
      <c r="N155" s="169" t="s">
        <v>1</v>
      </c>
      <c r="O155" s="146" t="s">
        <v>41</v>
      </c>
      <c r="P155" s="147">
        <f t="shared" si="2"/>
        <v>0</v>
      </c>
      <c r="Q155" s="147">
        <f t="shared" si="3"/>
        <v>0</v>
      </c>
      <c r="R155" s="147">
        <f t="shared" si="4"/>
        <v>0</v>
      </c>
      <c r="S155" s="55"/>
      <c r="T155" s="148">
        <f t="shared" si="5"/>
        <v>0</v>
      </c>
      <c r="U155" s="148">
        <v>1.95E-2</v>
      </c>
      <c r="V155" s="148">
        <f t="shared" si="6"/>
        <v>3.9E-2</v>
      </c>
      <c r="W155" s="148">
        <v>0</v>
      </c>
      <c r="X155" s="149">
        <f t="shared" si="7"/>
        <v>0</v>
      </c>
      <c r="Y155" s="29"/>
      <c r="Z155" s="29"/>
      <c r="AA155" s="29"/>
      <c r="AB155" s="29"/>
      <c r="AC155" s="29"/>
      <c r="AD155" s="29"/>
      <c r="AE155" s="29"/>
      <c r="AR155" s="150" t="s">
        <v>265</v>
      </c>
      <c r="AT155" s="150" t="s">
        <v>262</v>
      </c>
      <c r="AU155" s="150" t="s">
        <v>88</v>
      </c>
      <c r="AY155" s="14" t="s">
        <v>152</v>
      </c>
      <c r="BE155" s="151">
        <f t="shared" si="8"/>
        <v>0</v>
      </c>
      <c r="BF155" s="151">
        <f t="shared" si="9"/>
        <v>0</v>
      </c>
      <c r="BG155" s="151">
        <f t="shared" si="10"/>
        <v>0</v>
      </c>
      <c r="BH155" s="151">
        <f t="shared" si="11"/>
        <v>0</v>
      </c>
      <c r="BI155" s="151">
        <f t="shared" si="12"/>
        <v>0</v>
      </c>
      <c r="BJ155" s="14" t="s">
        <v>86</v>
      </c>
      <c r="BK155" s="151">
        <f t="shared" si="13"/>
        <v>0</v>
      </c>
      <c r="BL155" s="14" t="s">
        <v>257</v>
      </c>
      <c r="BM155" s="150" t="s">
        <v>454</v>
      </c>
    </row>
    <row r="156" spans="1:65" s="2" customFormat="1" ht="24.15" customHeight="1">
      <c r="A156" s="29"/>
      <c r="B156" s="137"/>
      <c r="C156" s="160" t="s">
        <v>8</v>
      </c>
      <c r="D156" s="160" t="s">
        <v>262</v>
      </c>
      <c r="E156" s="161" t="s">
        <v>455</v>
      </c>
      <c r="F156" s="162" t="s">
        <v>456</v>
      </c>
      <c r="G156" s="163" t="s">
        <v>172</v>
      </c>
      <c r="H156" s="164">
        <v>1</v>
      </c>
      <c r="I156" s="165"/>
      <c r="J156" s="166"/>
      <c r="K156" s="167">
        <f t="shared" si="1"/>
        <v>0</v>
      </c>
      <c r="L156" s="162" t="s">
        <v>173</v>
      </c>
      <c r="M156" s="168"/>
      <c r="N156" s="169" t="s">
        <v>1</v>
      </c>
      <c r="O156" s="146" t="s">
        <v>41</v>
      </c>
      <c r="P156" s="147">
        <f t="shared" si="2"/>
        <v>0</v>
      </c>
      <c r="Q156" s="147">
        <f t="shared" si="3"/>
        <v>0</v>
      </c>
      <c r="R156" s="147">
        <f t="shared" si="4"/>
        <v>0</v>
      </c>
      <c r="S156" s="55"/>
      <c r="T156" s="148">
        <f t="shared" si="5"/>
        <v>0</v>
      </c>
      <c r="U156" s="148">
        <v>1.6E-2</v>
      </c>
      <c r="V156" s="148">
        <f t="shared" si="6"/>
        <v>1.6E-2</v>
      </c>
      <c r="W156" s="148">
        <v>0</v>
      </c>
      <c r="X156" s="149">
        <f t="shared" si="7"/>
        <v>0</v>
      </c>
      <c r="Y156" s="29"/>
      <c r="Z156" s="29"/>
      <c r="AA156" s="29"/>
      <c r="AB156" s="29"/>
      <c r="AC156" s="29"/>
      <c r="AD156" s="29"/>
      <c r="AE156" s="29"/>
      <c r="AR156" s="150" t="s">
        <v>265</v>
      </c>
      <c r="AT156" s="150" t="s">
        <v>262</v>
      </c>
      <c r="AU156" s="150" t="s">
        <v>88</v>
      </c>
      <c r="AY156" s="14" t="s">
        <v>152</v>
      </c>
      <c r="BE156" s="151">
        <f t="shared" si="8"/>
        <v>0</v>
      </c>
      <c r="BF156" s="151">
        <f t="shared" si="9"/>
        <v>0</v>
      </c>
      <c r="BG156" s="151">
        <f t="shared" si="10"/>
        <v>0</v>
      </c>
      <c r="BH156" s="151">
        <f t="shared" si="11"/>
        <v>0</v>
      </c>
      <c r="BI156" s="151">
        <f t="shared" si="12"/>
        <v>0</v>
      </c>
      <c r="BJ156" s="14" t="s">
        <v>86</v>
      </c>
      <c r="BK156" s="151">
        <f t="shared" si="13"/>
        <v>0</v>
      </c>
      <c r="BL156" s="14" t="s">
        <v>257</v>
      </c>
      <c r="BM156" s="150" t="s">
        <v>457</v>
      </c>
    </row>
    <row r="157" spans="1:65" s="2" customFormat="1" ht="22.8">
      <c r="A157" s="29"/>
      <c r="B157" s="137"/>
      <c r="C157" s="138" t="s">
        <v>281</v>
      </c>
      <c r="D157" s="138" t="s">
        <v>153</v>
      </c>
      <c r="E157" s="139" t="s">
        <v>282</v>
      </c>
      <c r="F157" s="140" t="s">
        <v>283</v>
      </c>
      <c r="G157" s="141" t="s">
        <v>172</v>
      </c>
      <c r="H157" s="142">
        <v>9</v>
      </c>
      <c r="I157" s="143"/>
      <c r="J157" s="143"/>
      <c r="K157" s="144">
        <f t="shared" si="1"/>
        <v>0</v>
      </c>
      <c r="L157" s="140" t="s">
        <v>173</v>
      </c>
      <c r="M157" s="30"/>
      <c r="N157" s="145" t="s">
        <v>1</v>
      </c>
      <c r="O157" s="146" t="s">
        <v>41</v>
      </c>
      <c r="P157" s="147">
        <f t="shared" si="2"/>
        <v>0</v>
      </c>
      <c r="Q157" s="147">
        <f t="shared" si="3"/>
        <v>0</v>
      </c>
      <c r="R157" s="147">
        <f t="shared" si="4"/>
        <v>0</v>
      </c>
      <c r="S157" s="55"/>
      <c r="T157" s="148">
        <f t="shared" si="5"/>
        <v>0</v>
      </c>
      <c r="U157" s="148">
        <v>0</v>
      </c>
      <c r="V157" s="148">
        <f t="shared" si="6"/>
        <v>0</v>
      </c>
      <c r="W157" s="148">
        <v>0</v>
      </c>
      <c r="X157" s="149">
        <f t="shared" si="7"/>
        <v>0</v>
      </c>
      <c r="Y157" s="29"/>
      <c r="Z157" s="29"/>
      <c r="AA157" s="29"/>
      <c r="AB157" s="29"/>
      <c r="AC157" s="29"/>
      <c r="AD157" s="29"/>
      <c r="AE157" s="29"/>
      <c r="AR157" s="150" t="s">
        <v>257</v>
      </c>
      <c r="AT157" s="150" t="s">
        <v>153</v>
      </c>
      <c r="AU157" s="150" t="s">
        <v>88</v>
      </c>
      <c r="AY157" s="14" t="s">
        <v>152</v>
      </c>
      <c r="BE157" s="151">
        <f t="shared" si="8"/>
        <v>0</v>
      </c>
      <c r="BF157" s="151">
        <f t="shared" si="9"/>
        <v>0</v>
      </c>
      <c r="BG157" s="151">
        <f t="shared" si="10"/>
        <v>0</v>
      </c>
      <c r="BH157" s="151">
        <f t="shared" si="11"/>
        <v>0</v>
      </c>
      <c r="BI157" s="151">
        <f t="shared" si="12"/>
        <v>0</v>
      </c>
      <c r="BJ157" s="14" t="s">
        <v>86</v>
      </c>
      <c r="BK157" s="151">
        <f t="shared" si="13"/>
        <v>0</v>
      </c>
      <c r="BL157" s="14" t="s">
        <v>257</v>
      </c>
      <c r="BM157" s="150" t="s">
        <v>459</v>
      </c>
    </row>
    <row r="158" spans="1:65" s="2" customFormat="1" ht="24.15" customHeight="1">
      <c r="A158" s="29"/>
      <c r="B158" s="137"/>
      <c r="C158" s="160" t="s">
        <v>285</v>
      </c>
      <c r="D158" s="160" t="s">
        <v>262</v>
      </c>
      <c r="E158" s="161" t="s">
        <v>286</v>
      </c>
      <c r="F158" s="162" t="s">
        <v>287</v>
      </c>
      <c r="G158" s="163" t="s">
        <v>172</v>
      </c>
      <c r="H158" s="164">
        <v>9</v>
      </c>
      <c r="I158" s="165"/>
      <c r="J158" s="166"/>
      <c r="K158" s="167">
        <f t="shared" si="1"/>
        <v>0</v>
      </c>
      <c r="L158" s="162" t="s">
        <v>173</v>
      </c>
      <c r="M158" s="168"/>
      <c r="N158" s="169" t="s">
        <v>1</v>
      </c>
      <c r="O158" s="146" t="s">
        <v>41</v>
      </c>
      <c r="P158" s="147">
        <f t="shared" si="2"/>
        <v>0</v>
      </c>
      <c r="Q158" s="147">
        <f t="shared" si="3"/>
        <v>0</v>
      </c>
      <c r="R158" s="147">
        <f t="shared" si="4"/>
        <v>0</v>
      </c>
      <c r="S158" s="55"/>
      <c r="T158" s="148">
        <f t="shared" si="5"/>
        <v>0</v>
      </c>
      <c r="U158" s="148">
        <v>2.2000000000000001E-3</v>
      </c>
      <c r="V158" s="148">
        <f t="shared" si="6"/>
        <v>1.9800000000000002E-2</v>
      </c>
      <c r="W158" s="148">
        <v>0</v>
      </c>
      <c r="X158" s="149">
        <f t="shared" si="7"/>
        <v>0</v>
      </c>
      <c r="Y158" s="29"/>
      <c r="Z158" s="29"/>
      <c r="AA158" s="29"/>
      <c r="AB158" s="29"/>
      <c r="AC158" s="29"/>
      <c r="AD158" s="29"/>
      <c r="AE158" s="29"/>
      <c r="AR158" s="150" t="s">
        <v>265</v>
      </c>
      <c r="AT158" s="150" t="s">
        <v>262</v>
      </c>
      <c r="AU158" s="150" t="s">
        <v>88</v>
      </c>
      <c r="AY158" s="14" t="s">
        <v>152</v>
      </c>
      <c r="BE158" s="151">
        <f t="shared" si="8"/>
        <v>0</v>
      </c>
      <c r="BF158" s="151">
        <f t="shared" si="9"/>
        <v>0</v>
      </c>
      <c r="BG158" s="151">
        <f t="shared" si="10"/>
        <v>0</v>
      </c>
      <c r="BH158" s="151">
        <f t="shared" si="11"/>
        <v>0</v>
      </c>
      <c r="BI158" s="151">
        <f t="shared" si="12"/>
        <v>0</v>
      </c>
      <c r="BJ158" s="14" t="s">
        <v>86</v>
      </c>
      <c r="BK158" s="151">
        <f t="shared" si="13"/>
        <v>0</v>
      </c>
      <c r="BL158" s="14" t="s">
        <v>257</v>
      </c>
      <c r="BM158" s="150" t="s">
        <v>461</v>
      </c>
    </row>
    <row r="159" spans="1:65" s="2" customFormat="1" ht="24.15" customHeight="1">
      <c r="A159" s="29"/>
      <c r="B159" s="137"/>
      <c r="C159" s="138" t="s">
        <v>289</v>
      </c>
      <c r="D159" s="138" t="s">
        <v>153</v>
      </c>
      <c r="E159" s="139" t="s">
        <v>290</v>
      </c>
      <c r="F159" s="140" t="s">
        <v>291</v>
      </c>
      <c r="G159" s="141" t="s">
        <v>172</v>
      </c>
      <c r="H159" s="142">
        <v>3</v>
      </c>
      <c r="I159" s="143"/>
      <c r="J159" s="143"/>
      <c r="K159" s="144">
        <f t="shared" si="1"/>
        <v>0</v>
      </c>
      <c r="L159" s="140" t="s">
        <v>173</v>
      </c>
      <c r="M159" s="30"/>
      <c r="N159" s="145" t="s">
        <v>1</v>
      </c>
      <c r="O159" s="146" t="s">
        <v>41</v>
      </c>
      <c r="P159" s="147">
        <f t="shared" si="2"/>
        <v>0</v>
      </c>
      <c r="Q159" s="147">
        <f t="shared" si="3"/>
        <v>0</v>
      </c>
      <c r="R159" s="147">
        <f t="shared" si="4"/>
        <v>0</v>
      </c>
      <c r="S159" s="55"/>
      <c r="T159" s="148">
        <f t="shared" si="5"/>
        <v>0</v>
      </c>
      <c r="U159" s="148">
        <v>4.6999999999999999E-4</v>
      </c>
      <c r="V159" s="148">
        <f t="shared" si="6"/>
        <v>1.41E-3</v>
      </c>
      <c r="W159" s="148">
        <v>0</v>
      </c>
      <c r="X159" s="149">
        <f t="shared" si="7"/>
        <v>0</v>
      </c>
      <c r="Y159" s="29"/>
      <c r="Z159" s="29"/>
      <c r="AA159" s="29"/>
      <c r="AB159" s="29"/>
      <c r="AC159" s="29"/>
      <c r="AD159" s="29"/>
      <c r="AE159" s="29"/>
      <c r="AR159" s="150" t="s">
        <v>257</v>
      </c>
      <c r="AT159" s="150" t="s">
        <v>153</v>
      </c>
      <c r="AU159" s="150" t="s">
        <v>88</v>
      </c>
      <c r="AY159" s="14" t="s">
        <v>152</v>
      </c>
      <c r="BE159" s="151">
        <f t="shared" si="8"/>
        <v>0</v>
      </c>
      <c r="BF159" s="151">
        <f t="shared" si="9"/>
        <v>0</v>
      </c>
      <c r="BG159" s="151">
        <f t="shared" si="10"/>
        <v>0</v>
      </c>
      <c r="BH159" s="151">
        <f t="shared" si="11"/>
        <v>0</v>
      </c>
      <c r="BI159" s="151">
        <f t="shared" si="12"/>
        <v>0</v>
      </c>
      <c r="BJ159" s="14" t="s">
        <v>86</v>
      </c>
      <c r="BK159" s="151">
        <f t="shared" si="13"/>
        <v>0</v>
      </c>
      <c r="BL159" s="14" t="s">
        <v>257</v>
      </c>
      <c r="BM159" s="150" t="s">
        <v>463</v>
      </c>
    </row>
    <row r="160" spans="1:65" s="2" customFormat="1" ht="37.799999999999997" customHeight="1">
      <c r="A160" s="29"/>
      <c r="B160" s="137"/>
      <c r="C160" s="160" t="s">
        <v>293</v>
      </c>
      <c r="D160" s="160" t="s">
        <v>262</v>
      </c>
      <c r="E160" s="161" t="s">
        <v>294</v>
      </c>
      <c r="F160" s="162" t="s">
        <v>295</v>
      </c>
      <c r="G160" s="163" t="s">
        <v>172</v>
      </c>
      <c r="H160" s="164">
        <v>3</v>
      </c>
      <c r="I160" s="165"/>
      <c r="J160" s="166"/>
      <c r="K160" s="167">
        <f t="shared" si="1"/>
        <v>0</v>
      </c>
      <c r="L160" s="162" t="s">
        <v>173</v>
      </c>
      <c r="M160" s="168"/>
      <c r="N160" s="169" t="s">
        <v>1</v>
      </c>
      <c r="O160" s="146" t="s">
        <v>41</v>
      </c>
      <c r="P160" s="147">
        <f t="shared" si="2"/>
        <v>0</v>
      </c>
      <c r="Q160" s="147">
        <f t="shared" si="3"/>
        <v>0</v>
      </c>
      <c r="R160" s="147">
        <f t="shared" si="4"/>
        <v>0</v>
      </c>
      <c r="S160" s="55"/>
      <c r="T160" s="148">
        <f t="shared" si="5"/>
        <v>0</v>
      </c>
      <c r="U160" s="148">
        <v>1.6E-2</v>
      </c>
      <c r="V160" s="148">
        <f t="shared" si="6"/>
        <v>4.8000000000000001E-2</v>
      </c>
      <c r="W160" s="148">
        <v>0</v>
      </c>
      <c r="X160" s="149">
        <f t="shared" si="7"/>
        <v>0</v>
      </c>
      <c r="Y160" s="29"/>
      <c r="Z160" s="29"/>
      <c r="AA160" s="29"/>
      <c r="AB160" s="29"/>
      <c r="AC160" s="29"/>
      <c r="AD160" s="29"/>
      <c r="AE160" s="29"/>
      <c r="AR160" s="150" t="s">
        <v>265</v>
      </c>
      <c r="AT160" s="150" t="s">
        <v>262</v>
      </c>
      <c r="AU160" s="150" t="s">
        <v>88</v>
      </c>
      <c r="AY160" s="14" t="s">
        <v>152</v>
      </c>
      <c r="BE160" s="151">
        <f t="shared" si="8"/>
        <v>0</v>
      </c>
      <c r="BF160" s="151">
        <f t="shared" si="9"/>
        <v>0</v>
      </c>
      <c r="BG160" s="151">
        <f t="shared" si="10"/>
        <v>0</v>
      </c>
      <c r="BH160" s="151">
        <f t="shared" si="11"/>
        <v>0</v>
      </c>
      <c r="BI160" s="151">
        <f t="shared" si="12"/>
        <v>0</v>
      </c>
      <c r="BJ160" s="14" t="s">
        <v>86</v>
      </c>
      <c r="BK160" s="151">
        <f t="shared" si="13"/>
        <v>0</v>
      </c>
      <c r="BL160" s="14" t="s">
        <v>257</v>
      </c>
      <c r="BM160" s="150" t="s">
        <v>465</v>
      </c>
    </row>
    <row r="161" spans="1:65" s="2" customFormat="1" ht="24.15" customHeight="1">
      <c r="A161" s="29"/>
      <c r="B161" s="137"/>
      <c r="C161" s="138" t="s">
        <v>297</v>
      </c>
      <c r="D161" s="138" t="s">
        <v>153</v>
      </c>
      <c r="E161" s="139" t="s">
        <v>298</v>
      </c>
      <c r="F161" s="140" t="s">
        <v>299</v>
      </c>
      <c r="G161" s="141" t="s">
        <v>172</v>
      </c>
      <c r="H161" s="142">
        <v>9</v>
      </c>
      <c r="I161" s="143"/>
      <c r="J161" s="143"/>
      <c r="K161" s="144">
        <f t="shared" si="1"/>
        <v>0</v>
      </c>
      <c r="L161" s="140" t="s">
        <v>173</v>
      </c>
      <c r="M161" s="30"/>
      <c r="N161" s="145" t="s">
        <v>1</v>
      </c>
      <c r="O161" s="146" t="s">
        <v>41</v>
      </c>
      <c r="P161" s="147">
        <f t="shared" si="2"/>
        <v>0</v>
      </c>
      <c r="Q161" s="147">
        <f t="shared" si="3"/>
        <v>0</v>
      </c>
      <c r="R161" s="147">
        <f t="shared" si="4"/>
        <v>0</v>
      </c>
      <c r="S161" s="55"/>
      <c r="T161" s="148">
        <f t="shared" si="5"/>
        <v>0</v>
      </c>
      <c r="U161" s="148">
        <v>0</v>
      </c>
      <c r="V161" s="148">
        <f t="shared" si="6"/>
        <v>0</v>
      </c>
      <c r="W161" s="148">
        <v>2.4E-2</v>
      </c>
      <c r="X161" s="149">
        <f t="shared" si="7"/>
        <v>0.216</v>
      </c>
      <c r="Y161" s="29"/>
      <c r="Z161" s="29"/>
      <c r="AA161" s="29"/>
      <c r="AB161" s="29"/>
      <c r="AC161" s="29"/>
      <c r="AD161" s="29"/>
      <c r="AE161" s="29"/>
      <c r="AR161" s="150" t="s">
        <v>257</v>
      </c>
      <c r="AT161" s="150" t="s">
        <v>153</v>
      </c>
      <c r="AU161" s="150" t="s">
        <v>88</v>
      </c>
      <c r="AY161" s="14" t="s">
        <v>152</v>
      </c>
      <c r="BE161" s="151">
        <f t="shared" si="8"/>
        <v>0</v>
      </c>
      <c r="BF161" s="151">
        <f t="shared" si="9"/>
        <v>0</v>
      </c>
      <c r="BG161" s="151">
        <f t="shared" si="10"/>
        <v>0</v>
      </c>
      <c r="BH161" s="151">
        <f t="shared" si="11"/>
        <v>0</v>
      </c>
      <c r="BI161" s="151">
        <f t="shared" si="12"/>
        <v>0</v>
      </c>
      <c r="BJ161" s="14" t="s">
        <v>86</v>
      </c>
      <c r="BK161" s="151">
        <f t="shared" si="13"/>
        <v>0</v>
      </c>
      <c r="BL161" s="14" t="s">
        <v>257</v>
      </c>
      <c r="BM161" s="150" t="s">
        <v>467</v>
      </c>
    </row>
    <row r="162" spans="1:65" s="2" customFormat="1" ht="24.15" customHeight="1">
      <c r="A162" s="29"/>
      <c r="B162" s="137"/>
      <c r="C162" s="138" t="s">
        <v>301</v>
      </c>
      <c r="D162" s="138" t="s">
        <v>153</v>
      </c>
      <c r="E162" s="139" t="s">
        <v>302</v>
      </c>
      <c r="F162" s="140" t="s">
        <v>303</v>
      </c>
      <c r="G162" s="141" t="s">
        <v>304</v>
      </c>
      <c r="H162" s="170"/>
      <c r="I162" s="143"/>
      <c r="J162" s="143"/>
      <c r="K162" s="144">
        <f t="shared" si="1"/>
        <v>0</v>
      </c>
      <c r="L162" s="140" t="s">
        <v>173</v>
      </c>
      <c r="M162" s="30"/>
      <c r="N162" s="145" t="s">
        <v>1</v>
      </c>
      <c r="O162" s="146" t="s">
        <v>41</v>
      </c>
      <c r="P162" s="147">
        <f t="shared" si="2"/>
        <v>0</v>
      </c>
      <c r="Q162" s="147">
        <f t="shared" si="3"/>
        <v>0</v>
      </c>
      <c r="R162" s="147">
        <f t="shared" si="4"/>
        <v>0</v>
      </c>
      <c r="S162" s="55"/>
      <c r="T162" s="148">
        <f t="shared" si="5"/>
        <v>0</v>
      </c>
      <c r="U162" s="148">
        <v>0</v>
      </c>
      <c r="V162" s="148">
        <f t="shared" si="6"/>
        <v>0</v>
      </c>
      <c r="W162" s="148">
        <v>0</v>
      </c>
      <c r="X162" s="149">
        <f t="shared" si="7"/>
        <v>0</v>
      </c>
      <c r="Y162" s="29"/>
      <c r="Z162" s="29"/>
      <c r="AA162" s="29"/>
      <c r="AB162" s="29"/>
      <c r="AC162" s="29"/>
      <c r="AD162" s="29"/>
      <c r="AE162" s="29"/>
      <c r="AR162" s="150" t="s">
        <v>257</v>
      </c>
      <c r="AT162" s="150" t="s">
        <v>153</v>
      </c>
      <c r="AU162" s="150" t="s">
        <v>88</v>
      </c>
      <c r="AY162" s="14" t="s">
        <v>152</v>
      </c>
      <c r="BE162" s="151">
        <f t="shared" si="8"/>
        <v>0</v>
      </c>
      <c r="BF162" s="151">
        <f t="shared" si="9"/>
        <v>0</v>
      </c>
      <c r="BG162" s="151">
        <f t="shared" si="10"/>
        <v>0</v>
      </c>
      <c r="BH162" s="151">
        <f t="shared" si="11"/>
        <v>0</v>
      </c>
      <c r="BI162" s="151">
        <f t="shared" si="12"/>
        <v>0</v>
      </c>
      <c r="BJ162" s="14" t="s">
        <v>86</v>
      </c>
      <c r="BK162" s="151">
        <f t="shared" si="13"/>
        <v>0</v>
      </c>
      <c r="BL162" s="14" t="s">
        <v>257</v>
      </c>
      <c r="BM162" s="150" t="s">
        <v>469</v>
      </c>
    </row>
    <row r="163" spans="1:65" s="12" customFormat="1" ht="22.8" customHeight="1">
      <c r="B163" s="125"/>
      <c r="D163" s="126" t="s">
        <v>77</v>
      </c>
      <c r="E163" s="152" t="s">
        <v>564</v>
      </c>
      <c r="F163" s="152" t="s">
        <v>565</v>
      </c>
      <c r="I163" s="128"/>
      <c r="J163" s="128"/>
      <c r="K163" s="153">
        <f>BK163</f>
        <v>0</v>
      </c>
      <c r="M163" s="125"/>
      <c r="N163" s="130"/>
      <c r="O163" s="131"/>
      <c r="P163" s="131"/>
      <c r="Q163" s="132">
        <f>Q164</f>
        <v>0</v>
      </c>
      <c r="R163" s="132">
        <f>R164</f>
        <v>0</v>
      </c>
      <c r="S163" s="131"/>
      <c r="T163" s="133">
        <f>T164</f>
        <v>0</v>
      </c>
      <c r="U163" s="131"/>
      <c r="V163" s="133">
        <f>V164</f>
        <v>0</v>
      </c>
      <c r="W163" s="131"/>
      <c r="X163" s="134">
        <f>X164</f>
        <v>9.8250000000000004E-2</v>
      </c>
      <c r="AR163" s="126" t="s">
        <v>88</v>
      </c>
      <c r="AT163" s="135" t="s">
        <v>77</v>
      </c>
      <c r="AU163" s="135" t="s">
        <v>86</v>
      </c>
      <c r="AY163" s="126" t="s">
        <v>152</v>
      </c>
      <c r="BK163" s="136">
        <f>BK164</f>
        <v>0</v>
      </c>
    </row>
    <row r="164" spans="1:65" s="2" customFormat="1" ht="24.15" customHeight="1">
      <c r="A164" s="29"/>
      <c r="B164" s="137"/>
      <c r="C164" s="138" t="s">
        <v>308</v>
      </c>
      <c r="D164" s="138" t="s">
        <v>153</v>
      </c>
      <c r="E164" s="139" t="s">
        <v>566</v>
      </c>
      <c r="F164" s="140" t="s">
        <v>567</v>
      </c>
      <c r="G164" s="141" t="s">
        <v>325</v>
      </c>
      <c r="H164" s="142">
        <v>98.25</v>
      </c>
      <c r="I164" s="143"/>
      <c r="J164" s="143"/>
      <c r="K164" s="144">
        <f>ROUND(P164*H164,2)</f>
        <v>0</v>
      </c>
      <c r="L164" s="140" t="s">
        <v>173</v>
      </c>
      <c r="M164" s="30"/>
      <c r="N164" s="145" t="s">
        <v>1</v>
      </c>
      <c r="O164" s="146" t="s">
        <v>41</v>
      </c>
      <c r="P164" s="147">
        <f>I164+J164</f>
        <v>0</v>
      </c>
      <c r="Q164" s="147">
        <f>ROUND(I164*H164,2)</f>
        <v>0</v>
      </c>
      <c r="R164" s="147">
        <f>ROUND(J164*H164,2)</f>
        <v>0</v>
      </c>
      <c r="S164" s="55"/>
      <c r="T164" s="148">
        <f>S164*H164</f>
        <v>0</v>
      </c>
      <c r="U164" s="148">
        <v>0</v>
      </c>
      <c r="V164" s="148">
        <f>U164*H164</f>
        <v>0</v>
      </c>
      <c r="W164" s="148">
        <v>1E-3</v>
      </c>
      <c r="X164" s="149">
        <f>W164*H164</f>
        <v>9.8250000000000004E-2</v>
      </c>
      <c r="Y164" s="29"/>
      <c r="Z164" s="29"/>
      <c r="AA164" s="29"/>
      <c r="AB164" s="29"/>
      <c r="AC164" s="29"/>
      <c r="AD164" s="29"/>
      <c r="AE164" s="29"/>
      <c r="AR164" s="150" t="s">
        <v>257</v>
      </c>
      <c r="AT164" s="150" t="s">
        <v>153</v>
      </c>
      <c r="AU164" s="150" t="s">
        <v>88</v>
      </c>
      <c r="AY164" s="14" t="s">
        <v>152</v>
      </c>
      <c r="BE164" s="151">
        <f>IF(O164="základní",K164,0)</f>
        <v>0</v>
      </c>
      <c r="BF164" s="151">
        <f>IF(O164="snížená",K164,0)</f>
        <v>0</v>
      </c>
      <c r="BG164" s="151">
        <f>IF(O164="zákl. přenesená",K164,0)</f>
        <v>0</v>
      </c>
      <c r="BH164" s="151">
        <f>IF(O164="sníž. přenesená",K164,0)</f>
        <v>0</v>
      </c>
      <c r="BI164" s="151">
        <f>IF(O164="nulová",K164,0)</f>
        <v>0</v>
      </c>
      <c r="BJ164" s="14" t="s">
        <v>86</v>
      </c>
      <c r="BK164" s="151">
        <f>ROUND(P164*H164,2)</f>
        <v>0</v>
      </c>
      <c r="BL164" s="14" t="s">
        <v>257</v>
      </c>
      <c r="BM164" s="150" t="s">
        <v>568</v>
      </c>
    </row>
    <row r="165" spans="1:65" s="12" customFormat="1" ht="22.8" customHeight="1">
      <c r="B165" s="125"/>
      <c r="D165" s="126" t="s">
        <v>77</v>
      </c>
      <c r="E165" s="152" t="s">
        <v>495</v>
      </c>
      <c r="F165" s="152" t="s">
        <v>496</v>
      </c>
      <c r="I165" s="128"/>
      <c r="J165" s="128"/>
      <c r="K165" s="153">
        <f>BK165</f>
        <v>0</v>
      </c>
      <c r="M165" s="125"/>
      <c r="N165" s="130"/>
      <c r="O165" s="131"/>
      <c r="P165" s="131"/>
      <c r="Q165" s="132">
        <f>SUM(Q166:Q172)</f>
        <v>0</v>
      </c>
      <c r="R165" s="132">
        <f>SUM(R166:R172)</f>
        <v>0</v>
      </c>
      <c r="S165" s="131"/>
      <c r="T165" s="133">
        <f>SUM(T166:T172)</f>
        <v>0</v>
      </c>
      <c r="U165" s="131"/>
      <c r="V165" s="133">
        <f>SUM(V166:V172)</f>
        <v>0.51767604</v>
      </c>
      <c r="W165" s="131"/>
      <c r="X165" s="134">
        <f>SUM(X166:X172)</f>
        <v>0</v>
      </c>
      <c r="AR165" s="126" t="s">
        <v>88</v>
      </c>
      <c r="AT165" s="135" t="s">
        <v>77</v>
      </c>
      <c r="AU165" s="135" t="s">
        <v>86</v>
      </c>
      <c r="AY165" s="126" t="s">
        <v>152</v>
      </c>
      <c r="BK165" s="136">
        <f>SUM(BK166:BK172)</f>
        <v>0</v>
      </c>
    </row>
    <row r="166" spans="1:65" s="2" customFormat="1" ht="24.15" customHeight="1">
      <c r="A166" s="29"/>
      <c r="B166" s="137"/>
      <c r="C166" s="138" t="s">
        <v>312</v>
      </c>
      <c r="D166" s="138" t="s">
        <v>153</v>
      </c>
      <c r="E166" s="139" t="s">
        <v>498</v>
      </c>
      <c r="F166" s="140" t="s">
        <v>499</v>
      </c>
      <c r="G166" s="141" t="s">
        <v>196</v>
      </c>
      <c r="H166" s="142">
        <v>117.81</v>
      </c>
      <c r="I166" s="143"/>
      <c r="J166" s="143"/>
      <c r="K166" s="144">
        <f t="shared" ref="K166:K172" si="14">ROUND(P166*H166,2)</f>
        <v>0</v>
      </c>
      <c r="L166" s="140" t="s">
        <v>173</v>
      </c>
      <c r="M166" s="30"/>
      <c r="N166" s="145" t="s">
        <v>1</v>
      </c>
      <c r="O166" s="146" t="s">
        <v>41</v>
      </c>
      <c r="P166" s="147">
        <f t="shared" ref="P166:P172" si="15">I166+J166</f>
        <v>0</v>
      </c>
      <c r="Q166" s="147">
        <f t="shared" ref="Q166:Q172" si="16">ROUND(I166*H166,2)</f>
        <v>0</v>
      </c>
      <c r="R166" s="147">
        <f t="shared" ref="R166:R172" si="17">ROUND(J166*H166,2)</f>
        <v>0</v>
      </c>
      <c r="S166" s="55"/>
      <c r="T166" s="148">
        <f t="shared" ref="T166:T172" si="18">S166*H166</f>
        <v>0</v>
      </c>
      <c r="U166" s="148">
        <v>1E-4</v>
      </c>
      <c r="V166" s="148">
        <f t="shared" ref="V166:V172" si="19">U166*H166</f>
        <v>1.1781000000000002E-2</v>
      </c>
      <c r="W166" s="148">
        <v>0</v>
      </c>
      <c r="X166" s="149">
        <f t="shared" ref="X166:X172" si="20">W166*H166</f>
        <v>0</v>
      </c>
      <c r="Y166" s="29"/>
      <c r="Z166" s="29"/>
      <c r="AA166" s="29"/>
      <c r="AB166" s="29"/>
      <c r="AC166" s="29"/>
      <c r="AD166" s="29"/>
      <c r="AE166" s="29"/>
      <c r="AR166" s="150" t="s">
        <v>257</v>
      </c>
      <c r="AT166" s="150" t="s">
        <v>153</v>
      </c>
      <c r="AU166" s="150" t="s">
        <v>88</v>
      </c>
      <c r="AY166" s="14" t="s">
        <v>152</v>
      </c>
      <c r="BE166" s="151">
        <f t="shared" ref="BE166:BE172" si="21">IF(O166="základní",K166,0)</f>
        <v>0</v>
      </c>
      <c r="BF166" s="151">
        <f t="shared" ref="BF166:BF172" si="22">IF(O166="snížená",K166,0)</f>
        <v>0</v>
      </c>
      <c r="BG166" s="151">
        <f t="shared" ref="BG166:BG172" si="23">IF(O166="zákl. přenesená",K166,0)</f>
        <v>0</v>
      </c>
      <c r="BH166" s="151">
        <f t="shared" ref="BH166:BH172" si="24">IF(O166="sníž. přenesená",K166,0)</f>
        <v>0</v>
      </c>
      <c r="BI166" s="151">
        <f t="shared" ref="BI166:BI172" si="25">IF(O166="nulová",K166,0)</f>
        <v>0</v>
      </c>
      <c r="BJ166" s="14" t="s">
        <v>86</v>
      </c>
      <c r="BK166" s="151">
        <f t="shared" ref="BK166:BK172" si="26">ROUND(P166*H166,2)</f>
        <v>0</v>
      </c>
      <c r="BL166" s="14" t="s">
        <v>257</v>
      </c>
      <c r="BM166" s="150" t="s">
        <v>569</v>
      </c>
    </row>
    <row r="167" spans="1:65" s="2" customFormat="1" ht="24.15" customHeight="1">
      <c r="A167" s="29"/>
      <c r="B167" s="137"/>
      <c r="C167" s="160" t="s">
        <v>95</v>
      </c>
      <c r="D167" s="160" t="s">
        <v>262</v>
      </c>
      <c r="E167" s="161" t="s">
        <v>502</v>
      </c>
      <c r="F167" s="162" t="s">
        <v>503</v>
      </c>
      <c r="G167" s="163" t="s">
        <v>196</v>
      </c>
      <c r="H167" s="164">
        <v>129.59100000000001</v>
      </c>
      <c r="I167" s="165"/>
      <c r="J167" s="166"/>
      <c r="K167" s="167">
        <f t="shared" si="14"/>
        <v>0</v>
      </c>
      <c r="L167" s="162" t="s">
        <v>173</v>
      </c>
      <c r="M167" s="168"/>
      <c r="N167" s="169" t="s">
        <v>1</v>
      </c>
      <c r="O167" s="146" t="s">
        <v>41</v>
      </c>
      <c r="P167" s="147">
        <f t="shared" si="15"/>
        <v>0</v>
      </c>
      <c r="Q167" s="147">
        <f t="shared" si="16"/>
        <v>0</v>
      </c>
      <c r="R167" s="147">
        <f t="shared" si="17"/>
        <v>0</v>
      </c>
      <c r="S167" s="55"/>
      <c r="T167" s="148">
        <f t="shared" si="18"/>
        <v>0</v>
      </c>
      <c r="U167" s="148">
        <v>8.0000000000000004E-4</v>
      </c>
      <c r="V167" s="148">
        <f t="shared" si="19"/>
        <v>0.10367280000000001</v>
      </c>
      <c r="W167" s="148">
        <v>0</v>
      </c>
      <c r="X167" s="149">
        <f t="shared" si="20"/>
        <v>0</v>
      </c>
      <c r="Y167" s="29"/>
      <c r="Z167" s="29"/>
      <c r="AA167" s="29"/>
      <c r="AB167" s="29"/>
      <c r="AC167" s="29"/>
      <c r="AD167" s="29"/>
      <c r="AE167" s="29"/>
      <c r="AR167" s="150" t="s">
        <v>265</v>
      </c>
      <c r="AT167" s="150" t="s">
        <v>262</v>
      </c>
      <c r="AU167" s="150" t="s">
        <v>88</v>
      </c>
      <c r="AY167" s="14" t="s">
        <v>152</v>
      </c>
      <c r="BE167" s="151">
        <f t="shared" si="21"/>
        <v>0</v>
      </c>
      <c r="BF167" s="151">
        <f t="shared" si="22"/>
        <v>0</v>
      </c>
      <c r="BG167" s="151">
        <f t="shared" si="23"/>
        <v>0</v>
      </c>
      <c r="BH167" s="151">
        <f t="shared" si="24"/>
        <v>0</v>
      </c>
      <c r="BI167" s="151">
        <f t="shared" si="25"/>
        <v>0</v>
      </c>
      <c r="BJ167" s="14" t="s">
        <v>86</v>
      </c>
      <c r="BK167" s="151">
        <f t="shared" si="26"/>
        <v>0</v>
      </c>
      <c r="BL167" s="14" t="s">
        <v>257</v>
      </c>
      <c r="BM167" s="150" t="s">
        <v>570</v>
      </c>
    </row>
    <row r="168" spans="1:65" s="2" customFormat="1" ht="24.15" customHeight="1">
      <c r="A168" s="29"/>
      <c r="B168" s="137"/>
      <c r="C168" s="138" t="s">
        <v>319</v>
      </c>
      <c r="D168" s="138" t="s">
        <v>153</v>
      </c>
      <c r="E168" s="139" t="s">
        <v>510</v>
      </c>
      <c r="F168" s="140" t="s">
        <v>511</v>
      </c>
      <c r="G168" s="141" t="s">
        <v>196</v>
      </c>
      <c r="H168" s="142">
        <v>117.81</v>
      </c>
      <c r="I168" s="143"/>
      <c r="J168" s="143"/>
      <c r="K168" s="144">
        <f t="shared" si="14"/>
        <v>0</v>
      </c>
      <c r="L168" s="140" t="s">
        <v>173</v>
      </c>
      <c r="M168" s="30"/>
      <c r="N168" s="145" t="s">
        <v>1</v>
      </c>
      <c r="O168" s="146" t="s">
        <v>41</v>
      </c>
      <c r="P168" s="147">
        <f t="shared" si="15"/>
        <v>0</v>
      </c>
      <c r="Q168" s="147">
        <f t="shared" si="16"/>
        <v>0</v>
      </c>
      <c r="R168" s="147">
        <f t="shared" si="17"/>
        <v>0</v>
      </c>
      <c r="S168" s="55"/>
      <c r="T168" s="148">
        <f t="shared" si="18"/>
        <v>0</v>
      </c>
      <c r="U168" s="148">
        <v>2.9999999999999997E-4</v>
      </c>
      <c r="V168" s="148">
        <f t="shared" si="19"/>
        <v>3.5342999999999999E-2</v>
      </c>
      <c r="W168" s="148">
        <v>0</v>
      </c>
      <c r="X168" s="149">
        <f t="shared" si="20"/>
        <v>0</v>
      </c>
      <c r="Y168" s="29"/>
      <c r="Z168" s="29"/>
      <c r="AA168" s="29"/>
      <c r="AB168" s="29"/>
      <c r="AC168" s="29"/>
      <c r="AD168" s="29"/>
      <c r="AE168" s="29"/>
      <c r="AR168" s="150" t="s">
        <v>257</v>
      </c>
      <c r="AT168" s="150" t="s">
        <v>153</v>
      </c>
      <c r="AU168" s="150" t="s">
        <v>88</v>
      </c>
      <c r="AY168" s="14" t="s">
        <v>152</v>
      </c>
      <c r="BE168" s="151">
        <f t="shared" si="21"/>
        <v>0</v>
      </c>
      <c r="BF168" s="151">
        <f t="shared" si="22"/>
        <v>0</v>
      </c>
      <c r="BG168" s="151">
        <f t="shared" si="23"/>
        <v>0</v>
      </c>
      <c r="BH168" s="151">
        <f t="shared" si="24"/>
        <v>0</v>
      </c>
      <c r="BI168" s="151">
        <f t="shared" si="25"/>
        <v>0</v>
      </c>
      <c r="BJ168" s="14" t="s">
        <v>86</v>
      </c>
      <c r="BK168" s="151">
        <f t="shared" si="26"/>
        <v>0</v>
      </c>
      <c r="BL168" s="14" t="s">
        <v>257</v>
      </c>
      <c r="BM168" s="150" t="s">
        <v>512</v>
      </c>
    </row>
    <row r="169" spans="1:65" s="2" customFormat="1" ht="24.15" customHeight="1">
      <c r="A169" s="29"/>
      <c r="B169" s="137"/>
      <c r="C169" s="160" t="s">
        <v>265</v>
      </c>
      <c r="D169" s="160" t="s">
        <v>262</v>
      </c>
      <c r="E169" s="161" t="s">
        <v>514</v>
      </c>
      <c r="F169" s="162" t="s">
        <v>515</v>
      </c>
      <c r="G169" s="163" t="s">
        <v>196</v>
      </c>
      <c r="H169" s="164">
        <v>129.59100000000001</v>
      </c>
      <c r="I169" s="165"/>
      <c r="J169" s="166"/>
      <c r="K169" s="167">
        <f t="shared" si="14"/>
        <v>0</v>
      </c>
      <c r="L169" s="162" t="s">
        <v>173</v>
      </c>
      <c r="M169" s="168"/>
      <c r="N169" s="169" t="s">
        <v>1</v>
      </c>
      <c r="O169" s="146" t="s">
        <v>41</v>
      </c>
      <c r="P169" s="147">
        <f t="shared" si="15"/>
        <v>0</v>
      </c>
      <c r="Q169" s="147">
        <f t="shared" si="16"/>
        <v>0</v>
      </c>
      <c r="R169" s="147">
        <f t="shared" si="17"/>
        <v>0</v>
      </c>
      <c r="S169" s="55"/>
      <c r="T169" s="148">
        <f t="shared" si="18"/>
        <v>0</v>
      </c>
      <c r="U169" s="148">
        <v>2.64E-3</v>
      </c>
      <c r="V169" s="148">
        <f t="shared" si="19"/>
        <v>0.34212024000000002</v>
      </c>
      <c r="W169" s="148">
        <v>0</v>
      </c>
      <c r="X169" s="149">
        <f t="shared" si="20"/>
        <v>0</v>
      </c>
      <c r="Y169" s="29"/>
      <c r="Z169" s="29"/>
      <c r="AA169" s="29"/>
      <c r="AB169" s="29"/>
      <c r="AC169" s="29"/>
      <c r="AD169" s="29"/>
      <c r="AE169" s="29"/>
      <c r="AR169" s="150" t="s">
        <v>265</v>
      </c>
      <c r="AT169" s="150" t="s">
        <v>262</v>
      </c>
      <c r="AU169" s="150" t="s">
        <v>88</v>
      </c>
      <c r="AY169" s="14" t="s">
        <v>152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86</v>
      </c>
      <c r="BK169" s="151">
        <f t="shared" si="26"/>
        <v>0</v>
      </c>
      <c r="BL169" s="14" t="s">
        <v>257</v>
      </c>
      <c r="BM169" s="150" t="s">
        <v>516</v>
      </c>
    </row>
    <row r="170" spans="1:65" s="2" customFormat="1" ht="24.15" customHeight="1">
      <c r="A170" s="29"/>
      <c r="B170" s="137"/>
      <c r="C170" s="138" t="s">
        <v>327</v>
      </c>
      <c r="D170" s="138" t="s">
        <v>153</v>
      </c>
      <c r="E170" s="139" t="s">
        <v>522</v>
      </c>
      <c r="F170" s="140" t="s">
        <v>523</v>
      </c>
      <c r="G170" s="141" t="s">
        <v>325</v>
      </c>
      <c r="H170" s="142">
        <v>98.25</v>
      </c>
      <c r="I170" s="143"/>
      <c r="J170" s="143"/>
      <c r="K170" s="144">
        <f t="shared" si="14"/>
        <v>0</v>
      </c>
      <c r="L170" s="140" t="s">
        <v>173</v>
      </c>
      <c r="M170" s="30"/>
      <c r="N170" s="145" t="s">
        <v>1</v>
      </c>
      <c r="O170" s="146" t="s">
        <v>41</v>
      </c>
      <c r="P170" s="147">
        <f t="shared" si="15"/>
        <v>0</v>
      </c>
      <c r="Q170" s="147">
        <f t="shared" si="16"/>
        <v>0</v>
      </c>
      <c r="R170" s="147">
        <f t="shared" si="17"/>
        <v>0</v>
      </c>
      <c r="S170" s="55"/>
      <c r="T170" s="148">
        <f t="shared" si="18"/>
        <v>0</v>
      </c>
      <c r="U170" s="148">
        <v>1.0000000000000001E-5</v>
      </c>
      <c r="V170" s="148">
        <f t="shared" si="19"/>
        <v>9.8250000000000008E-4</v>
      </c>
      <c r="W170" s="148">
        <v>0</v>
      </c>
      <c r="X170" s="149">
        <f t="shared" si="20"/>
        <v>0</v>
      </c>
      <c r="Y170" s="29"/>
      <c r="Z170" s="29"/>
      <c r="AA170" s="29"/>
      <c r="AB170" s="29"/>
      <c r="AC170" s="29"/>
      <c r="AD170" s="29"/>
      <c r="AE170" s="29"/>
      <c r="AR170" s="150" t="s">
        <v>257</v>
      </c>
      <c r="AT170" s="150" t="s">
        <v>153</v>
      </c>
      <c r="AU170" s="150" t="s">
        <v>88</v>
      </c>
      <c r="AY170" s="14" t="s">
        <v>152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86</v>
      </c>
      <c r="BK170" s="151">
        <f t="shared" si="26"/>
        <v>0</v>
      </c>
      <c r="BL170" s="14" t="s">
        <v>257</v>
      </c>
      <c r="BM170" s="150" t="s">
        <v>524</v>
      </c>
    </row>
    <row r="171" spans="1:65" s="2" customFormat="1" ht="24.15" customHeight="1">
      <c r="A171" s="29"/>
      <c r="B171" s="137"/>
      <c r="C171" s="160" t="s">
        <v>331</v>
      </c>
      <c r="D171" s="160" t="s">
        <v>262</v>
      </c>
      <c r="E171" s="161" t="s">
        <v>525</v>
      </c>
      <c r="F171" s="162" t="s">
        <v>526</v>
      </c>
      <c r="G171" s="163" t="s">
        <v>325</v>
      </c>
      <c r="H171" s="164">
        <v>108.075</v>
      </c>
      <c r="I171" s="165"/>
      <c r="J171" s="166"/>
      <c r="K171" s="167">
        <f t="shared" si="14"/>
        <v>0</v>
      </c>
      <c r="L171" s="162" t="s">
        <v>173</v>
      </c>
      <c r="M171" s="168"/>
      <c r="N171" s="169" t="s">
        <v>1</v>
      </c>
      <c r="O171" s="146" t="s">
        <v>41</v>
      </c>
      <c r="P171" s="147">
        <f t="shared" si="15"/>
        <v>0</v>
      </c>
      <c r="Q171" s="147">
        <f t="shared" si="16"/>
        <v>0</v>
      </c>
      <c r="R171" s="147">
        <f t="shared" si="17"/>
        <v>0</v>
      </c>
      <c r="S171" s="55"/>
      <c r="T171" s="148">
        <f t="shared" si="18"/>
        <v>0</v>
      </c>
      <c r="U171" s="148">
        <v>2.2000000000000001E-4</v>
      </c>
      <c r="V171" s="148">
        <f t="shared" si="19"/>
        <v>2.3776500000000002E-2</v>
      </c>
      <c r="W171" s="148">
        <v>0</v>
      </c>
      <c r="X171" s="149">
        <f t="shared" si="20"/>
        <v>0</v>
      </c>
      <c r="Y171" s="29"/>
      <c r="Z171" s="29"/>
      <c r="AA171" s="29"/>
      <c r="AB171" s="29"/>
      <c r="AC171" s="29"/>
      <c r="AD171" s="29"/>
      <c r="AE171" s="29"/>
      <c r="AR171" s="150" t="s">
        <v>265</v>
      </c>
      <c r="AT171" s="150" t="s">
        <v>262</v>
      </c>
      <c r="AU171" s="150" t="s">
        <v>88</v>
      </c>
      <c r="AY171" s="14" t="s">
        <v>152</v>
      </c>
      <c r="BE171" s="151">
        <f t="shared" si="21"/>
        <v>0</v>
      </c>
      <c r="BF171" s="151">
        <f t="shared" si="22"/>
        <v>0</v>
      </c>
      <c r="BG171" s="151">
        <f t="shared" si="23"/>
        <v>0</v>
      </c>
      <c r="BH171" s="151">
        <f t="shared" si="24"/>
        <v>0</v>
      </c>
      <c r="BI171" s="151">
        <f t="shared" si="25"/>
        <v>0</v>
      </c>
      <c r="BJ171" s="14" t="s">
        <v>86</v>
      </c>
      <c r="BK171" s="151">
        <f t="shared" si="26"/>
        <v>0</v>
      </c>
      <c r="BL171" s="14" t="s">
        <v>257</v>
      </c>
      <c r="BM171" s="150" t="s">
        <v>527</v>
      </c>
    </row>
    <row r="172" spans="1:65" s="2" customFormat="1" ht="24.15" customHeight="1">
      <c r="A172" s="29"/>
      <c r="B172" s="137"/>
      <c r="C172" s="138" t="s">
        <v>337</v>
      </c>
      <c r="D172" s="138" t="s">
        <v>153</v>
      </c>
      <c r="E172" s="139" t="s">
        <v>529</v>
      </c>
      <c r="F172" s="140" t="s">
        <v>530</v>
      </c>
      <c r="G172" s="141" t="s">
        <v>304</v>
      </c>
      <c r="H172" s="170"/>
      <c r="I172" s="143"/>
      <c r="J172" s="143"/>
      <c r="K172" s="144">
        <f t="shared" si="14"/>
        <v>0</v>
      </c>
      <c r="L172" s="140" t="s">
        <v>173</v>
      </c>
      <c r="M172" s="30"/>
      <c r="N172" s="145" t="s">
        <v>1</v>
      </c>
      <c r="O172" s="146" t="s">
        <v>41</v>
      </c>
      <c r="P172" s="147">
        <f t="shared" si="15"/>
        <v>0</v>
      </c>
      <c r="Q172" s="147">
        <f t="shared" si="16"/>
        <v>0</v>
      </c>
      <c r="R172" s="147">
        <f t="shared" si="17"/>
        <v>0</v>
      </c>
      <c r="S172" s="55"/>
      <c r="T172" s="148">
        <f t="shared" si="18"/>
        <v>0</v>
      </c>
      <c r="U172" s="148">
        <v>0</v>
      </c>
      <c r="V172" s="148">
        <f t="shared" si="19"/>
        <v>0</v>
      </c>
      <c r="W172" s="148">
        <v>0</v>
      </c>
      <c r="X172" s="149">
        <f t="shared" si="20"/>
        <v>0</v>
      </c>
      <c r="Y172" s="29"/>
      <c r="Z172" s="29"/>
      <c r="AA172" s="29"/>
      <c r="AB172" s="29"/>
      <c r="AC172" s="29"/>
      <c r="AD172" s="29"/>
      <c r="AE172" s="29"/>
      <c r="AR172" s="150" t="s">
        <v>257</v>
      </c>
      <c r="AT172" s="150" t="s">
        <v>153</v>
      </c>
      <c r="AU172" s="150" t="s">
        <v>88</v>
      </c>
      <c r="AY172" s="14" t="s">
        <v>152</v>
      </c>
      <c r="BE172" s="151">
        <f t="shared" si="21"/>
        <v>0</v>
      </c>
      <c r="BF172" s="151">
        <f t="shared" si="22"/>
        <v>0</v>
      </c>
      <c r="BG172" s="151">
        <f t="shared" si="23"/>
        <v>0</v>
      </c>
      <c r="BH172" s="151">
        <f t="shared" si="24"/>
        <v>0</v>
      </c>
      <c r="BI172" s="151">
        <f t="shared" si="25"/>
        <v>0</v>
      </c>
      <c r="BJ172" s="14" t="s">
        <v>86</v>
      </c>
      <c r="BK172" s="151">
        <f t="shared" si="26"/>
        <v>0</v>
      </c>
      <c r="BL172" s="14" t="s">
        <v>257</v>
      </c>
      <c r="BM172" s="150" t="s">
        <v>531</v>
      </c>
    </row>
    <row r="173" spans="1:65" s="12" customFormat="1" ht="22.8" customHeight="1">
      <c r="B173" s="125"/>
      <c r="D173" s="126" t="s">
        <v>77</v>
      </c>
      <c r="E173" s="152" t="s">
        <v>335</v>
      </c>
      <c r="F173" s="152" t="s">
        <v>336</v>
      </c>
      <c r="I173" s="128"/>
      <c r="J173" s="128"/>
      <c r="K173" s="153">
        <f>BK173</f>
        <v>0</v>
      </c>
      <c r="M173" s="125"/>
      <c r="N173" s="130"/>
      <c r="O173" s="131"/>
      <c r="P173" s="131"/>
      <c r="Q173" s="132">
        <f>SUM(Q174:Q178)</f>
        <v>0</v>
      </c>
      <c r="R173" s="132">
        <f>SUM(R174:R178)</f>
        <v>0</v>
      </c>
      <c r="S173" s="131"/>
      <c r="T173" s="133">
        <f>SUM(T174:T178)</f>
        <v>0</v>
      </c>
      <c r="U173" s="131"/>
      <c r="V173" s="133">
        <f>SUM(V174:V178)</f>
        <v>0.82363528000000008</v>
      </c>
      <c r="W173" s="131"/>
      <c r="X173" s="134">
        <f>SUM(X174:X178)</f>
        <v>0.16766101999999999</v>
      </c>
      <c r="AR173" s="126" t="s">
        <v>88</v>
      </c>
      <c r="AT173" s="135" t="s">
        <v>77</v>
      </c>
      <c r="AU173" s="135" t="s">
        <v>86</v>
      </c>
      <c r="AY173" s="126" t="s">
        <v>152</v>
      </c>
      <c r="BK173" s="136">
        <f>SUM(BK174:BK178)</f>
        <v>0</v>
      </c>
    </row>
    <row r="174" spans="1:65" s="2" customFormat="1" ht="22.8">
      <c r="A174" s="29"/>
      <c r="B174" s="137"/>
      <c r="C174" s="138" t="s">
        <v>341</v>
      </c>
      <c r="D174" s="138" t="s">
        <v>153</v>
      </c>
      <c r="E174" s="139" t="s">
        <v>338</v>
      </c>
      <c r="F174" s="140" t="s">
        <v>339</v>
      </c>
      <c r="G174" s="141" t="s">
        <v>196</v>
      </c>
      <c r="H174" s="142">
        <v>540.84199999999998</v>
      </c>
      <c r="I174" s="143"/>
      <c r="J174" s="143"/>
      <c r="K174" s="144">
        <f>ROUND(P174*H174,2)</f>
        <v>0</v>
      </c>
      <c r="L174" s="140" t="s">
        <v>173</v>
      </c>
      <c r="M174" s="30"/>
      <c r="N174" s="145" t="s">
        <v>1</v>
      </c>
      <c r="O174" s="146" t="s">
        <v>41</v>
      </c>
      <c r="P174" s="147">
        <f>I174+J174</f>
        <v>0</v>
      </c>
      <c r="Q174" s="147">
        <f>ROUND(I174*H174,2)</f>
        <v>0</v>
      </c>
      <c r="R174" s="147">
        <f>ROUND(J174*H174,2)</f>
        <v>0</v>
      </c>
      <c r="S174" s="55"/>
      <c r="T174" s="148">
        <f>S174*H174</f>
        <v>0</v>
      </c>
      <c r="U174" s="148">
        <v>1E-3</v>
      </c>
      <c r="V174" s="148">
        <f>U174*H174</f>
        <v>0.54084200000000004</v>
      </c>
      <c r="W174" s="148">
        <v>3.1E-4</v>
      </c>
      <c r="X174" s="149">
        <f>W174*H174</f>
        <v>0.16766101999999999</v>
      </c>
      <c r="Y174" s="29"/>
      <c r="Z174" s="29"/>
      <c r="AA174" s="29"/>
      <c r="AB174" s="29"/>
      <c r="AC174" s="29"/>
      <c r="AD174" s="29"/>
      <c r="AE174" s="29"/>
      <c r="AR174" s="150" t="s">
        <v>257</v>
      </c>
      <c r="AT174" s="150" t="s">
        <v>153</v>
      </c>
      <c r="AU174" s="150" t="s">
        <v>88</v>
      </c>
      <c r="AY174" s="14" t="s">
        <v>152</v>
      </c>
      <c r="BE174" s="151">
        <f>IF(O174="základní",K174,0)</f>
        <v>0</v>
      </c>
      <c r="BF174" s="151">
        <f>IF(O174="snížená",K174,0)</f>
        <v>0</v>
      </c>
      <c r="BG174" s="151">
        <f>IF(O174="zákl. přenesená",K174,0)</f>
        <v>0</v>
      </c>
      <c r="BH174" s="151">
        <f>IF(O174="sníž. přenesená",K174,0)</f>
        <v>0</v>
      </c>
      <c r="BI174" s="151">
        <f>IF(O174="nulová",K174,0)</f>
        <v>0</v>
      </c>
      <c r="BJ174" s="14" t="s">
        <v>86</v>
      </c>
      <c r="BK174" s="151">
        <f>ROUND(P174*H174,2)</f>
        <v>0</v>
      </c>
      <c r="BL174" s="14" t="s">
        <v>257</v>
      </c>
      <c r="BM174" s="150" t="s">
        <v>550</v>
      </c>
    </row>
    <row r="175" spans="1:65" s="2" customFormat="1" ht="24.15" customHeight="1">
      <c r="A175" s="29"/>
      <c r="B175" s="137"/>
      <c r="C175" s="138" t="s">
        <v>345</v>
      </c>
      <c r="D175" s="138" t="s">
        <v>153</v>
      </c>
      <c r="E175" s="139" t="s">
        <v>342</v>
      </c>
      <c r="F175" s="140" t="s">
        <v>343</v>
      </c>
      <c r="G175" s="141" t="s">
        <v>196</v>
      </c>
      <c r="H175" s="142">
        <v>129.94</v>
      </c>
      <c r="I175" s="143"/>
      <c r="J175" s="143"/>
      <c r="K175" s="144">
        <f>ROUND(P175*H175,2)</f>
        <v>0</v>
      </c>
      <c r="L175" s="140" t="s">
        <v>173</v>
      </c>
      <c r="M175" s="30"/>
      <c r="N175" s="145" t="s">
        <v>1</v>
      </c>
      <c r="O175" s="146" t="s">
        <v>41</v>
      </c>
      <c r="P175" s="147">
        <f>I175+J175</f>
        <v>0</v>
      </c>
      <c r="Q175" s="147">
        <f>ROUND(I175*H175,2)</f>
        <v>0</v>
      </c>
      <c r="R175" s="147">
        <f>ROUND(J175*H175,2)</f>
        <v>0</v>
      </c>
      <c r="S175" s="55"/>
      <c r="T175" s="148">
        <f>S175*H175</f>
        <v>0</v>
      </c>
      <c r="U175" s="148">
        <v>0</v>
      </c>
      <c r="V175" s="148">
        <f>U175*H175</f>
        <v>0</v>
      </c>
      <c r="W175" s="148">
        <v>0</v>
      </c>
      <c r="X175" s="149">
        <f>W175*H175</f>
        <v>0</v>
      </c>
      <c r="Y175" s="29"/>
      <c r="Z175" s="29"/>
      <c r="AA175" s="29"/>
      <c r="AB175" s="29"/>
      <c r="AC175" s="29"/>
      <c r="AD175" s="29"/>
      <c r="AE175" s="29"/>
      <c r="AR175" s="150" t="s">
        <v>257</v>
      </c>
      <c r="AT175" s="150" t="s">
        <v>153</v>
      </c>
      <c r="AU175" s="150" t="s">
        <v>88</v>
      </c>
      <c r="AY175" s="14" t="s">
        <v>152</v>
      </c>
      <c r="BE175" s="151">
        <f>IF(O175="základní",K175,0)</f>
        <v>0</v>
      </c>
      <c r="BF175" s="151">
        <f>IF(O175="snížená",K175,0)</f>
        <v>0</v>
      </c>
      <c r="BG175" s="151">
        <f>IF(O175="zákl. přenesená",K175,0)</f>
        <v>0</v>
      </c>
      <c r="BH175" s="151">
        <f>IF(O175="sníž. přenesená",K175,0)</f>
        <v>0</v>
      </c>
      <c r="BI175" s="151">
        <f>IF(O175="nulová",K175,0)</f>
        <v>0</v>
      </c>
      <c r="BJ175" s="14" t="s">
        <v>86</v>
      </c>
      <c r="BK175" s="151">
        <f>ROUND(P175*H175,2)</f>
        <v>0</v>
      </c>
      <c r="BL175" s="14" t="s">
        <v>257</v>
      </c>
      <c r="BM175" s="150" t="s">
        <v>552</v>
      </c>
    </row>
    <row r="176" spans="1:65" s="2" customFormat="1" ht="24.15" customHeight="1">
      <c r="A176" s="29"/>
      <c r="B176" s="137"/>
      <c r="C176" s="160" t="s">
        <v>349</v>
      </c>
      <c r="D176" s="160" t="s">
        <v>262</v>
      </c>
      <c r="E176" s="161" t="s">
        <v>346</v>
      </c>
      <c r="F176" s="162" t="s">
        <v>347</v>
      </c>
      <c r="G176" s="163" t="s">
        <v>196</v>
      </c>
      <c r="H176" s="164">
        <v>136.43700000000001</v>
      </c>
      <c r="I176" s="165"/>
      <c r="J176" s="166"/>
      <c r="K176" s="167">
        <f>ROUND(P176*H176,2)</f>
        <v>0</v>
      </c>
      <c r="L176" s="162" t="s">
        <v>173</v>
      </c>
      <c r="M176" s="168"/>
      <c r="N176" s="169" t="s">
        <v>1</v>
      </c>
      <c r="O176" s="146" t="s">
        <v>41</v>
      </c>
      <c r="P176" s="147">
        <f>I176+J176</f>
        <v>0</v>
      </c>
      <c r="Q176" s="147">
        <f>ROUND(I176*H176,2)</f>
        <v>0</v>
      </c>
      <c r="R176" s="147">
        <f>ROUND(J176*H176,2)</f>
        <v>0</v>
      </c>
      <c r="S176" s="55"/>
      <c r="T176" s="148">
        <f>S176*H176</f>
        <v>0</v>
      </c>
      <c r="U176" s="148">
        <v>5.0000000000000002E-5</v>
      </c>
      <c r="V176" s="148">
        <f>U176*H176</f>
        <v>6.8218500000000008E-3</v>
      </c>
      <c r="W176" s="148">
        <v>0</v>
      </c>
      <c r="X176" s="149">
        <f>W176*H176</f>
        <v>0</v>
      </c>
      <c r="Y176" s="29"/>
      <c r="Z176" s="29"/>
      <c r="AA176" s="29"/>
      <c r="AB176" s="29"/>
      <c r="AC176" s="29"/>
      <c r="AD176" s="29"/>
      <c r="AE176" s="29"/>
      <c r="AR176" s="150" t="s">
        <v>265</v>
      </c>
      <c r="AT176" s="150" t="s">
        <v>262</v>
      </c>
      <c r="AU176" s="150" t="s">
        <v>88</v>
      </c>
      <c r="AY176" s="14" t="s">
        <v>152</v>
      </c>
      <c r="BE176" s="151">
        <f>IF(O176="základní",K176,0)</f>
        <v>0</v>
      </c>
      <c r="BF176" s="151">
        <f>IF(O176="snížená",K176,0)</f>
        <v>0</v>
      </c>
      <c r="BG176" s="151">
        <f>IF(O176="zákl. přenesená",K176,0)</f>
        <v>0</v>
      </c>
      <c r="BH176" s="151">
        <f>IF(O176="sníž. přenesená",K176,0)</f>
        <v>0</v>
      </c>
      <c r="BI176" s="151">
        <f>IF(O176="nulová",K176,0)</f>
        <v>0</v>
      </c>
      <c r="BJ176" s="14" t="s">
        <v>86</v>
      </c>
      <c r="BK176" s="151">
        <f>ROUND(P176*H176,2)</f>
        <v>0</v>
      </c>
      <c r="BL176" s="14" t="s">
        <v>257</v>
      </c>
      <c r="BM176" s="150" t="s">
        <v>554</v>
      </c>
    </row>
    <row r="177" spans="1:65" s="2" customFormat="1" ht="24.15" customHeight="1">
      <c r="A177" s="29"/>
      <c r="B177" s="137"/>
      <c r="C177" s="138" t="s">
        <v>353</v>
      </c>
      <c r="D177" s="138" t="s">
        <v>153</v>
      </c>
      <c r="E177" s="139" t="s">
        <v>350</v>
      </c>
      <c r="F177" s="140" t="s">
        <v>351</v>
      </c>
      <c r="G177" s="141" t="s">
        <v>196</v>
      </c>
      <c r="H177" s="142">
        <v>563.20699999999999</v>
      </c>
      <c r="I177" s="143"/>
      <c r="J177" s="143"/>
      <c r="K177" s="144">
        <f>ROUND(P177*H177,2)</f>
        <v>0</v>
      </c>
      <c r="L177" s="140" t="s">
        <v>173</v>
      </c>
      <c r="M177" s="30"/>
      <c r="N177" s="145" t="s">
        <v>1</v>
      </c>
      <c r="O177" s="146" t="s">
        <v>41</v>
      </c>
      <c r="P177" s="147">
        <f>I177+J177</f>
        <v>0</v>
      </c>
      <c r="Q177" s="147">
        <f>ROUND(I177*H177,2)</f>
        <v>0</v>
      </c>
      <c r="R177" s="147">
        <f>ROUND(J177*H177,2)</f>
        <v>0</v>
      </c>
      <c r="S177" s="55"/>
      <c r="T177" s="148">
        <f>S177*H177</f>
        <v>0</v>
      </c>
      <c r="U177" s="148">
        <v>2.0000000000000001E-4</v>
      </c>
      <c r="V177" s="148">
        <f>U177*H177</f>
        <v>0.1126414</v>
      </c>
      <c r="W177" s="148">
        <v>0</v>
      </c>
      <c r="X177" s="149">
        <f>W177*H177</f>
        <v>0</v>
      </c>
      <c r="Y177" s="29"/>
      <c r="Z177" s="29"/>
      <c r="AA177" s="29"/>
      <c r="AB177" s="29"/>
      <c r="AC177" s="29"/>
      <c r="AD177" s="29"/>
      <c r="AE177" s="29"/>
      <c r="AR177" s="150" t="s">
        <v>257</v>
      </c>
      <c r="AT177" s="150" t="s">
        <v>153</v>
      </c>
      <c r="AU177" s="150" t="s">
        <v>88</v>
      </c>
      <c r="AY177" s="14" t="s">
        <v>152</v>
      </c>
      <c r="BE177" s="151">
        <f>IF(O177="základní",K177,0)</f>
        <v>0</v>
      </c>
      <c r="BF177" s="151">
        <f>IF(O177="snížená",K177,0)</f>
        <v>0</v>
      </c>
      <c r="BG177" s="151">
        <f>IF(O177="zákl. přenesená",K177,0)</f>
        <v>0</v>
      </c>
      <c r="BH177" s="151">
        <f>IF(O177="sníž. přenesená",K177,0)</f>
        <v>0</v>
      </c>
      <c r="BI177" s="151">
        <f>IF(O177="nulová",K177,0)</f>
        <v>0</v>
      </c>
      <c r="BJ177" s="14" t="s">
        <v>86</v>
      </c>
      <c r="BK177" s="151">
        <f>ROUND(P177*H177,2)</f>
        <v>0</v>
      </c>
      <c r="BL177" s="14" t="s">
        <v>257</v>
      </c>
      <c r="BM177" s="150" t="s">
        <v>556</v>
      </c>
    </row>
    <row r="178" spans="1:65" s="2" customFormat="1" ht="24.15" customHeight="1">
      <c r="A178" s="29"/>
      <c r="B178" s="137"/>
      <c r="C178" s="138" t="s">
        <v>98</v>
      </c>
      <c r="D178" s="138" t="s">
        <v>153</v>
      </c>
      <c r="E178" s="139" t="s">
        <v>354</v>
      </c>
      <c r="F178" s="140" t="s">
        <v>355</v>
      </c>
      <c r="G178" s="141" t="s">
        <v>196</v>
      </c>
      <c r="H178" s="142">
        <v>563.20699999999999</v>
      </c>
      <c r="I178" s="143"/>
      <c r="J178" s="143"/>
      <c r="K178" s="144">
        <f>ROUND(P178*H178,2)</f>
        <v>0</v>
      </c>
      <c r="L178" s="140" t="s">
        <v>173</v>
      </c>
      <c r="M178" s="30"/>
      <c r="N178" s="154" t="s">
        <v>1</v>
      </c>
      <c r="O178" s="155" t="s">
        <v>41</v>
      </c>
      <c r="P178" s="156">
        <f>I178+J178</f>
        <v>0</v>
      </c>
      <c r="Q178" s="156">
        <f>ROUND(I178*H178,2)</f>
        <v>0</v>
      </c>
      <c r="R178" s="156">
        <f>ROUND(J178*H178,2)</f>
        <v>0</v>
      </c>
      <c r="S178" s="157"/>
      <c r="T178" s="158">
        <f>S178*H178</f>
        <v>0</v>
      </c>
      <c r="U178" s="158">
        <v>2.9E-4</v>
      </c>
      <c r="V178" s="158">
        <f>U178*H178</f>
        <v>0.16333002999999999</v>
      </c>
      <c r="W178" s="158">
        <v>0</v>
      </c>
      <c r="X178" s="159">
        <f>W178*H178</f>
        <v>0</v>
      </c>
      <c r="Y178" s="29"/>
      <c r="Z178" s="29"/>
      <c r="AA178" s="29"/>
      <c r="AB178" s="29"/>
      <c r="AC178" s="29"/>
      <c r="AD178" s="29"/>
      <c r="AE178" s="29"/>
      <c r="AR178" s="150" t="s">
        <v>257</v>
      </c>
      <c r="AT178" s="150" t="s">
        <v>153</v>
      </c>
      <c r="AU178" s="150" t="s">
        <v>88</v>
      </c>
      <c r="AY178" s="14" t="s">
        <v>152</v>
      </c>
      <c r="BE178" s="151">
        <f>IF(O178="základní",K178,0)</f>
        <v>0</v>
      </c>
      <c r="BF178" s="151">
        <f>IF(O178="snížená",K178,0)</f>
        <v>0</v>
      </c>
      <c r="BG178" s="151">
        <f>IF(O178="zákl. přenesená",K178,0)</f>
        <v>0</v>
      </c>
      <c r="BH178" s="151">
        <f>IF(O178="sníž. přenesená",K178,0)</f>
        <v>0</v>
      </c>
      <c r="BI178" s="151">
        <f>IF(O178="nulová",K178,0)</f>
        <v>0</v>
      </c>
      <c r="BJ178" s="14" t="s">
        <v>86</v>
      </c>
      <c r="BK178" s="151">
        <f>ROUND(P178*H178,2)</f>
        <v>0</v>
      </c>
      <c r="BL178" s="14" t="s">
        <v>257</v>
      </c>
      <c r="BM178" s="150" t="s">
        <v>558</v>
      </c>
    </row>
    <row r="179" spans="1:65" s="2" customFormat="1" ht="6.9" customHeight="1">
      <c r="A179" s="29"/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30"/>
      <c r="N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</sheetData>
  <autoFilter ref="C126:L178"/>
  <mergeCells count="9">
    <mergeCell ref="E87:H87"/>
    <mergeCell ref="E117:H117"/>
    <mergeCell ref="E119:H11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100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571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ROUND(K133,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ROUND((SUM(BE133:BE234)),  2)</f>
        <v>0</v>
      </c>
      <c r="G35" s="29"/>
      <c r="H35" s="29"/>
      <c r="I35" s="94">
        <v>0.21</v>
      </c>
      <c r="J35" s="29"/>
      <c r="K35" s="91">
        <f>ROUND(((SUM(BE133:BE234))*I35),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ROUND((SUM(BF133:BF234)),  2)</f>
        <v>0</v>
      </c>
      <c r="G36" s="29"/>
      <c r="H36" s="29"/>
      <c r="I36" s="94">
        <v>0.15</v>
      </c>
      <c r="J36" s="29"/>
      <c r="K36" s="91">
        <f>ROUND(((SUM(BF133:BF234))*I36),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ROUND((SUM(BG133:BG234)),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ROUND((SUM(BH133:BH234)),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ROUND((SUM(BI133:BI234)),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40 - Podkroví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Q133</f>
        <v>0</v>
      </c>
      <c r="J96" s="68">
        <f t="shared" si="0"/>
        <v>0</v>
      </c>
      <c r="K96" s="68">
        <f>K133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2:13" s="9" customFormat="1" ht="24.9" customHeight="1">
      <c r="B97" s="106"/>
      <c r="D97" s="107" t="s">
        <v>181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K134</f>
        <v>0</v>
      </c>
      <c r="M97" s="106"/>
    </row>
    <row r="98" spans="2:13" s="10" customFormat="1" ht="19.95" customHeight="1">
      <c r="B98" s="110"/>
      <c r="D98" s="111" t="s">
        <v>572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K135</f>
        <v>0</v>
      </c>
      <c r="M98" s="110"/>
    </row>
    <row r="99" spans="2:13" s="10" customFormat="1" ht="19.95" customHeight="1">
      <c r="B99" s="110"/>
      <c r="D99" s="111" t="s">
        <v>573</v>
      </c>
      <c r="E99" s="112"/>
      <c r="F99" s="112"/>
      <c r="G99" s="112"/>
      <c r="H99" s="112"/>
      <c r="I99" s="113">
        <f>Q137</f>
        <v>0</v>
      </c>
      <c r="J99" s="113">
        <f>R137</f>
        <v>0</v>
      </c>
      <c r="K99" s="113">
        <f>K137</f>
        <v>0</v>
      </c>
      <c r="M99" s="110"/>
    </row>
    <row r="100" spans="2:13" s="10" customFormat="1" ht="19.95" customHeight="1">
      <c r="B100" s="110"/>
      <c r="D100" s="111" t="s">
        <v>182</v>
      </c>
      <c r="E100" s="112"/>
      <c r="F100" s="112"/>
      <c r="G100" s="112"/>
      <c r="H100" s="112"/>
      <c r="I100" s="113">
        <f>Q142</f>
        <v>0</v>
      </c>
      <c r="J100" s="113">
        <f>R142</f>
        <v>0</v>
      </c>
      <c r="K100" s="113">
        <f>K142</f>
        <v>0</v>
      </c>
      <c r="M100" s="110"/>
    </row>
    <row r="101" spans="2:13" s="10" customFormat="1" ht="19.95" customHeight="1">
      <c r="B101" s="110"/>
      <c r="D101" s="111" t="s">
        <v>183</v>
      </c>
      <c r="E101" s="112"/>
      <c r="F101" s="112"/>
      <c r="G101" s="112"/>
      <c r="H101" s="112"/>
      <c r="I101" s="113">
        <f>Q146</f>
        <v>0</v>
      </c>
      <c r="J101" s="113">
        <f>R146</f>
        <v>0</v>
      </c>
      <c r="K101" s="113">
        <f>K146</f>
        <v>0</v>
      </c>
      <c r="M101" s="110"/>
    </row>
    <row r="102" spans="2:13" s="10" customFormat="1" ht="19.95" customHeight="1">
      <c r="B102" s="110"/>
      <c r="D102" s="111" t="s">
        <v>184</v>
      </c>
      <c r="E102" s="112"/>
      <c r="F102" s="112"/>
      <c r="G102" s="112"/>
      <c r="H102" s="112"/>
      <c r="I102" s="113">
        <f>Q149</f>
        <v>0</v>
      </c>
      <c r="J102" s="113">
        <f>R149</f>
        <v>0</v>
      </c>
      <c r="K102" s="113">
        <f>K149</f>
        <v>0</v>
      </c>
      <c r="M102" s="110"/>
    </row>
    <row r="103" spans="2:13" s="10" customFormat="1" ht="19.95" customHeight="1">
      <c r="B103" s="110"/>
      <c r="D103" s="111" t="s">
        <v>185</v>
      </c>
      <c r="E103" s="112"/>
      <c r="F103" s="112"/>
      <c r="G103" s="112"/>
      <c r="H103" s="112"/>
      <c r="I103" s="113">
        <f>Q154</f>
        <v>0</v>
      </c>
      <c r="J103" s="113">
        <f>R154</f>
        <v>0</v>
      </c>
      <c r="K103" s="113">
        <f>K154</f>
        <v>0</v>
      </c>
      <c r="M103" s="110"/>
    </row>
    <row r="104" spans="2:13" s="9" customFormat="1" ht="24.9" customHeight="1">
      <c r="B104" s="106"/>
      <c r="D104" s="107" t="s">
        <v>186</v>
      </c>
      <c r="E104" s="108"/>
      <c r="F104" s="108"/>
      <c r="G104" s="108"/>
      <c r="H104" s="108"/>
      <c r="I104" s="109">
        <f>Q156</f>
        <v>0</v>
      </c>
      <c r="J104" s="109">
        <f>R156</f>
        <v>0</v>
      </c>
      <c r="K104" s="109">
        <f>K156</f>
        <v>0</v>
      </c>
      <c r="M104" s="106"/>
    </row>
    <row r="105" spans="2:13" s="10" customFormat="1" ht="19.95" customHeight="1">
      <c r="B105" s="110"/>
      <c r="D105" s="111" t="s">
        <v>574</v>
      </c>
      <c r="E105" s="112"/>
      <c r="F105" s="112"/>
      <c r="G105" s="112"/>
      <c r="H105" s="112"/>
      <c r="I105" s="113">
        <f>Q157</f>
        <v>0</v>
      </c>
      <c r="J105" s="113">
        <f>R157</f>
        <v>0</v>
      </c>
      <c r="K105" s="113">
        <f>K157</f>
        <v>0</v>
      </c>
      <c r="M105" s="110"/>
    </row>
    <row r="106" spans="2:13" s="10" customFormat="1" ht="19.95" customHeight="1">
      <c r="B106" s="110"/>
      <c r="D106" s="111" t="s">
        <v>359</v>
      </c>
      <c r="E106" s="112"/>
      <c r="F106" s="112"/>
      <c r="G106" s="112"/>
      <c r="H106" s="112"/>
      <c r="I106" s="113">
        <f>Q168</f>
        <v>0</v>
      </c>
      <c r="J106" s="113">
        <f>R168</f>
        <v>0</v>
      </c>
      <c r="K106" s="113">
        <f>K168</f>
        <v>0</v>
      </c>
      <c r="M106" s="110"/>
    </row>
    <row r="107" spans="2:13" s="10" customFormat="1" ht="19.95" customHeight="1">
      <c r="B107" s="110"/>
      <c r="D107" s="111" t="s">
        <v>360</v>
      </c>
      <c r="E107" s="112"/>
      <c r="F107" s="112"/>
      <c r="G107" s="112"/>
      <c r="H107" s="112"/>
      <c r="I107" s="113">
        <f>Q183</f>
        <v>0</v>
      </c>
      <c r="J107" s="113">
        <f>R183</f>
        <v>0</v>
      </c>
      <c r="K107" s="113">
        <f>K183</f>
        <v>0</v>
      </c>
      <c r="M107" s="110"/>
    </row>
    <row r="108" spans="2:13" s="10" customFormat="1" ht="19.95" customHeight="1">
      <c r="B108" s="110"/>
      <c r="D108" s="111" t="s">
        <v>575</v>
      </c>
      <c r="E108" s="112"/>
      <c r="F108" s="112"/>
      <c r="G108" s="112"/>
      <c r="H108" s="112"/>
      <c r="I108" s="113">
        <f>Q195</f>
        <v>0</v>
      </c>
      <c r="J108" s="113">
        <f>R195</f>
        <v>0</v>
      </c>
      <c r="K108" s="113">
        <f>K195</f>
        <v>0</v>
      </c>
      <c r="M108" s="110"/>
    </row>
    <row r="109" spans="2:13" s="10" customFormat="1" ht="19.95" customHeight="1">
      <c r="B109" s="110"/>
      <c r="D109" s="111" t="s">
        <v>187</v>
      </c>
      <c r="E109" s="112"/>
      <c r="F109" s="112"/>
      <c r="G109" s="112"/>
      <c r="H109" s="112"/>
      <c r="I109" s="113">
        <f>Q197</f>
        <v>0</v>
      </c>
      <c r="J109" s="113">
        <f>R197</f>
        <v>0</v>
      </c>
      <c r="K109" s="113">
        <f>K197</f>
        <v>0</v>
      </c>
      <c r="M109" s="110"/>
    </row>
    <row r="110" spans="2:13" s="10" customFormat="1" ht="19.95" customHeight="1">
      <c r="B110" s="110"/>
      <c r="D110" s="111" t="s">
        <v>576</v>
      </c>
      <c r="E110" s="112"/>
      <c r="F110" s="112"/>
      <c r="G110" s="112"/>
      <c r="H110" s="112"/>
      <c r="I110" s="113">
        <f>Q214</f>
        <v>0</v>
      </c>
      <c r="J110" s="113">
        <f>R214</f>
        <v>0</v>
      </c>
      <c r="K110" s="113">
        <f>K214</f>
        <v>0</v>
      </c>
      <c r="M110" s="110"/>
    </row>
    <row r="111" spans="2:13" s="10" customFormat="1" ht="19.95" customHeight="1">
      <c r="B111" s="110"/>
      <c r="D111" s="111" t="s">
        <v>362</v>
      </c>
      <c r="E111" s="112"/>
      <c r="F111" s="112"/>
      <c r="G111" s="112"/>
      <c r="H111" s="112"/>
      <c r="I111" s="113">
        <f>Q219</f>
        <v>0</v>
      </c>
      <c r="J111" s="113">
        <f>R219</f>
        <v>0</v>
      </c>
      <c r="K111" s="113">
        <f>K219</f>
        <v>0</v>
      </c>
      <c r="M111" s="110"/>
    </row>
    <row r="112" spans="2:13" s="10" customFormat="1" ht="19.95" customHeight="1">
      <c r="B112" s="110"/>
      <c r="D112" s="111" t="s">
        <v>577</v>
      </c>
      <c r="E112" s="112"/>
      <c r="F112" s="112"/>
      <c r="G112" s="112"/>
      <c r="H112" s="112"/>
      <c r="I112" s="113">
        <f>Q227</f>
        <v>0</v>
      </c>
      <c r="J112" s="113">
        <f>R227</f>
        <v>0</v>
      </c>
      <c r="K112" s="113">
        <f>K227</f>
        <v>0</v>
      </c>
      <c r="M112" s="110"/>
    </row>
    <row r="113" spans="1:31" s="10" customFormat="1" ht="19.95" customHeight="1">
      <c r="B113" s="110"/>
      <c r="D113" s="111" t="s">
        <v>189</v>
      </c>
      <c r="E113" s="112"/>
      <c r="F113" s="112"/>
      <c r="G113" s="112"/>
      <c r="H113" s="112"/>
      <c r="I113" s="113">
        <f>Q230</f>
        <v>0</v>
      </c>
      <c r="J113" s="113">
        <f>R230</f>
        <v>0</v>
      </c>
      <c r="K113" s="113">
        <f>K230</f>
        <v>0</v>
      </c>
      <c r="M113" s="110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132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17</v>
      </c>
      <c r="D122" s="29"/>
      <c r="E122" s="29"/>
      <c r="F122" s="29"/>
      <c r="G122" s="29"/>
      <c r="H122" s="29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10" t="str">
        <f>E7</f>
        <v>Rekonstrukce a půdní vestavba ZUŠ Luby</v>
      </c>
      <c r="F123" s="211"/>
      <c r="G123" s="211"/>
      <c r="H123" s="211"/>
      <c r="I123" s="29"/>
      <c r="J123" s="29"/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117</v>
      </c>
      <c r="D124" s="29"/>
      <c r="E124" s="29"/>
      <c r="F124" s="29"/>
      <c r="G124" s="29"/>
      <c r="H124" s="29"/>
      <c r="I124" s="29"/>
      <c r="J124" s="29"/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75" t="str">
        <f>E9</f>
        <v>40 - Podkroví</v>
      </c>
      <c r="F125" s="212"/>
      <c r="G125" s="212"/>
      <c r="H125" s="212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21</v>
      </c>
      <c r="D127" s="29"/>
      <c r="E127" s="29"/>
      <c r="F127" s="22" t="str">
        <f>F12</f>
        <v>Luby</v>
      </c>
      <c r="G127" s="29"/>
      <c r="H127" s="29"/>
      <c r="I127" s="24" t="s">
        <v>23</v>
      </c>
      <c r="J127" s="52" t="str">
        <f>IF(J12="","",J12)</f>
        <v>28. 12. 2022</v>
      </c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15" customHeight="1">
      <c r="A129" s="29"/>
      <c r="B129" s="30"/>
      <c r="C129" s="24" t="s">
        <v>25</v>
      </c>
      <c r="D129" s="29"/>
      <c r="E129" s="29"/>
      <c r="F129" s="22" t="str">
        <f>E15</f>
        <v>Město Luby</v>
      </c>
      <c r="G129" s="29"/>
      <c r="H129" s="29"/>
      <c r="I129" s="24" t="s">
        <v>31</v>
      </c>
      <c r="J129" s="27" t="str">
        <f>E21</f>
        <v>Nováček J.</v>
      </c>
      <c r="K129" s="29"/>
      <c r="L129" s="29"/>
      <c r="M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15" customHeight="1">
      <c r="A130" s="29"/>
      <c r="B130" s="30"/>
      <c r="C130" s="24" t="s">
        <v>29</v>
      </c>
      <c r="D130" s="29"/>
      <c r="E130" s="29"/>
      <c r="F130" s="22" t="str">
        <f>IF(E18="","",E18)</f>
        <v>Vyplň údaj</v>
      </c>
      <c r="G130" s="29"/>
      <c r="H130" s="29"/>
      <c r="I130" s="24" t="s">
        <v>33</v>
      </c>
      <c r="J130" s="27" t="str">
        <f>E24</f>
        <v>Milan Hájek</v>
      </c>
      <c r="K130" s="29"/>
      <c r="L130" s="29"/>
      <c r="M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14"/>
      <c r="B132" s="115"/>
      <c r="C132" s="116" t="s">
        <v>133</v>
      </c>
      <c r="D132" s="117" t="s">
        <v>61</v>
      </c>
      <c r="E132" s="117" t="s">
        <v>57</v>
      </c>
      <c r="F132" s="117" t="s">
        <v>58</v>
      </c>
      <c r="G132" s="117" t="s">
        <v>134</v>
      </c>
      <c r="H132" s="117" t="s">
        <v>135</v>
      </c>
      <c r="I132" s="117" t="s">
        <v>136</v>
      </c>
      <c r="J132" s="117" t="s">
        <v>137</v>
      </c>
      <c r="K132" s="117" t="s">
        <v>125</v>
      </c>
      <c r="L132" s="118" t="s">
        <v>138</v>
      </c>
      <c r="M132" s="119"/>
      <c r="N132" s="59" t="s">
        <v>1</v>
      </c>
      <c r="O132" s="60" t="s">
        <v>40</v>
      </c>
      <c r="P132" s="60" t="s">
        <v>139</v>
      </c>
      <c r="Q132" s="60" t="s">
        <v>140</v>
      </c>
      <c r="R132" s="60" t="s">
        <v>141</v>
      </c>
      <c r="S132" s="60" t="s">
        <v>142</v>
      </c>
      <c r="T132" s="60" t="s">
        <v>143</v>
      </c>
      <c r="U132" s="60" t="s">
        <v>144</v>
      </c>
      <c r="V132" s="60" t="s">
        <v>145</v>
      </c>
      <c r="W132" s="60" t="s">
        <v>146</v>
      </c>
      <c r="X132" s="61" t="s">
        <v>147</v>
      </c>
      <c r="Y132" s="114"/>
      <c r="Z132" s="114"/>
      <c r="AA132" s="114"/>
      <c r="AB132" s="114"/>
      <c r="AC132" s="114"/>
      <c r="AD132" s="114"/>
      <c r="AE132" s="114"/>
    </row>
    <row r="133" spans="1:65" s="2" customFormat="1" ht="22.8" customHeight="1">
      <c r="A133" s="29"/>
      <c r="B133" s="30"/>
      <c r="C133" s="66" t="s">
        <v>148</v>
      </c>
      <c r="D133" s="29"/>
      <c r="E133" s="29"/>
      <c r="F133" s="29"/>
      <c r="G133" s="29"/>
      <c r="H133" s="29"/>
      <c r="I133" s="29"/>
      <c r="J133" s="29"/>
      <c r="K133" s="120">
        <f>BK133</f>
        <v>0</v>
      </c>
      <c r="L133" s="29"/>
      <c r="M133" s="30"/>
      <c r="N133" s="62"/>
      <c r="O133" s="53"/>
      <c r="P133" s="63"/>
      <c r="Q133" s="121">
        <f>Q134+Q156</f>
        <v>0</v>
      </c>
      <c r="R133" s="121">
        <f>R134+R156</f>
        <v>0</v>
      </c>
      <c r="S133" s="63"/>
      <c r="T133" s="122">
        <f>T134+T156</f>
        <v>0</v>
      </c>
      <c r="U133" s="63"/>
      <c r="V133" s="122">
        <f>V134+V156</f>
        <v>35.463675650000006</v>
      </c>
      <c r="W133" s="63"/>
      <c r="X133" s="123">
        <f>X134+X156</f>
        <v>2.5941919999999996</v>
      </c>
      <c r="Y133" s="29"/>
      <c r="Z133" s="29"/>
      <c r="AA133" s="29"/>
      <c r="AB133" s="29"/>
      <c r="AC133" s="29"/>
      <c r="AD133" s="29"/>
      <c r="AE133" s="29"/>
      <c r="AT133" s="14" t="s">
        <v>77</v>
      </c>
      <c r="AU133" s="14" t="s">
        <v>127</v>
      </c>
      <c r="BK133" s="124">
        <f>BK134+BK156</f>
        <v>0</v>
      </c>
    </row>
    <row r="134" spans="1:65" s="12" customFormat="1" ht="25.95" customHeight="1">
      <c r="B134" s="125"/>
      <c r="D134" s="126" t="s">
        <v>77</v>
      </c>
      <c r="E134" s="127" t="s">
        <v>190</v>
      </c>
      <c r="F134" s="127" t="s">
        <v>191</v>
      </c>
      <c r="I134" s="128"/>
      <c r="J134" s="128"/>
      <c r="K134" s="129">
        <f>BK134</f>
        <v>0</v>
      </c>
      <c r="M134" s="125"/>
      <c r="N134" s="130"/>
      <c r="O134" s="131"/>
      <c r="P134" s="131"/>
      <c r="Q134" s="132">
        <f>Q135+Q137+Q142+Q146+Q149+Q154</f>
        <v>0</v>
      </c>
      <c r="R134" s="132">
        <f>R135+R137+R142+R146+R149+R154</f>
        <v>0</v>
      </c>
      <c r="S134" s="131"/>
      <c r="T134" s="133">
        <f>T135+T137+T142+T146+T149+T154</f>
        <v>0</v>
      </c>
      <c r="U134" s="131"/>
      <c r="V134" s="133">
        <f>V135+V137+V142+V146+V149+V154</f>
        <v>18.452989500000001</v>
      </c>
      <c r="W134" s="131"/>
      <c r="X134" s="134">
        <f>X135+X137+X142+X146+X149+X154</f>
        <v>0</v>
      </c>
      <c r="AR134" s="126" t="s">
        <v>86</v>
      </c>
      <c r="AT134" s="135" t="s">
        <v>77</v>
      </c>
      <c r="AU134" s="135" t="s">
        <v>78</v>
      </c>
      <c r="AY134" s="126" t="s">
        <v>152</v>
      </c>
      <c r="BK134" s="136">
        <f>BK135+BK137+BK142+BK146+BK149+BK154</f>
        <v>0</v>
      </c>
    </row>
    <row r="135" spans="1:65" s="12" customFormat="1" ht="22.8" customHeight="1">
      <c r="B135" s="125"/>
      <c r="D135" s="126" t="s">
        <v>77</v>
      </c>
      <c r="E135" s="152" t="s">
        <v>169</v>
      </c>
      <c r="F135" s="152" t="s">
        <v>578</v>
      </c>
      <c r="I135" s="128"/>
      <c r="J135" s="128"/>
      <c r="K135" s="153">
        <f>BK135</f>
        <v>0</v>
      </c>
      <c r="M135" s="125"/>
      <c r="N135" s="130"/>
      <c r="O135" s="131"/>
      <c r="P135" s="131"/>
      <c r="Q135" s="132">
        <f>Q136</f>
        <v>0</v>
      </c>
      <c r="R135" s="132">
        <f>R136</f>
        <v>0</v>
      </c>
      <c r="S135" s="131"/>
      <c r="T135" s="133">
        <f>T136</f>
        <v>0</v>
      </c>
      <c r="U135" s="131"/>
      <c r="V135" s="133">
        <f>V136</f>
        <v>6.3092224999999997</v>
      </c>
      <c r="W135" s="131"/>
      <c r="X135" s="134">
        <f>X136</f>
        <v>0</v>
      </c>
      <c r="AR135" s="126" t="s">
        <v>86</v>
      </c>
      <c r="AT135" s="135" t="s">
        <v>77</v>
      </c>
      <c r="AU135" s="135" t="s">
        <v>86</v>
      </c>
      <c r="AY135" s="126" t="s">
        <v>152</v>
      </c>
      <c r="BK135" s="136">
        <f>BK136</f>
        <v>0</v>
      </c>
    </row>
    <row r="136" spans="1:65" s="2" customFormat="1" ht="24.15" customHeight="1">
      <c r="A136" s="29"/>
      <c r="B136" s="137"/>
      <c r="C136" s="138" t="s">
        <v>86</v>
      </c>
      <c r="D136" s="138" t="s">
        <v>153</v>
      </c>
      <c r="E136" s="139" t="s">
        <v>579</v>
      </c>
      <c r="F136" s="140" t="s">
        <v>580</v>
      </c>
      <c r="G136" s="141" t="s">
        <v>196</v>
      </c>
      <c r="H136" s="142">
        <v>23.45</v>
      </c>
      <c r="I136" s="143"/>
      <c r="J136" s="143"/>
      <c r="K136" s="144">
        <f>ROUND(P136*H136,2)</f>
        <v>0</v>
      </c>
      <c r="L136" s="140" t="s">
        <v>173</v>
      </c>
      <c r="M136" s="30"/>
      <c r="N136" s="145" t="s">
        <v>1</v>
      </c>
      <c r="O136" s="146" t="s">
        <v>41</v>
      </c>
      <c r="P136" s="147">
        <f>I136+J136</f>
        <v>0</v>
      </c>
      <c r="Q136" s="147">
        <f>ROUND(I136*H136,2)</f>
        <v>0</v>
      </c>
      <c r="R136" s="147">
        <f>ROUND(J136*H136,2)</f>
        <v>0</v>
      </c>
      <c r="S136" s="55"/>
      <c r="T136" s="148">
        <f>S136*H136</f>
        <v>0</v>
      </c>
      <c r="U136" s="148">
        <v>0.26905000000000001</v>
      </c>
      <c r="V136" s="148">
        <f>U136*H136</f>
        <v>6.3092224999999997</v>
      </c>
      <c r="W136" s="148">
        <v>0</v>
      </c>
      <c r="X136" s="149">
        <f>W136*H136</f>
        <v>0</v>
      </c>
      <c r="Y136" s="29"/>
      <c r="Z136" s="29"/>
      <c r="AA136" s="29"/>
      <c r="AB136" s="29"/>
      <c r="AC136" s="29"/>
      <c r="AD136" s="29"/>
      <c r="AE136" s="29"/>
      <c r="AR136" s="150" t="s">
        <v>151</v>
      </c>
      <c r="AT136" s="150" t="s">
        <v>153</v>
      </c>
      <c r="AU136" s="150" t="s">
        <v>88</v>
      </c>
      <c r="AY136" s="14" t="s">
        <v>152</v>
      </c>
      <c r="BE136" s="151">
        <f>IF(O136="základní",K136,0)</f>
        <v>0</v>
      </c>
      <c r="BF136" s="151">
        <f>IF(O136="snížená",K136,0)</f>
        <v>0</v>
      </c>
      <c r="BG136" s="151">
        <f>IF(O136="zákl. přenesená",K136,0)</f>
        <v>0</v>
      </c>
      <c r="BH136" s="151">
        <f>IF(O136="sníž. přenesená",K136,0)</f>
        <v>0</v>
      </c>
      <c r="BI136" s="151">
        <f>IF(O136="nulová",K136,0)</f>
        <v>0</v>
      </c>
      <c r="BJ136" s="14" t="s">
        <v>86</v>
      </c>
      <c r="BK136" s="151">
        <f>ROUND(P136*H136,2)</f>
        <v>0</v>
      </c>
      <c r="BL136" s="14" t="s">
        <v>151</v>
      </c>
      <c r="BM136" s="150" t="s">
        <v>581</v>
      </c>
    </row>
    <row r="137" spans="1:65" s="12" customFormat="1" ht="22.8" customHeight="1">
      <c r="B137" s="125"/>
      <c r="D137" s="126" t="s">
        <v>77</v>
      </c>
      <c r="E137" s="152" t="s">
        <v>151</v>
      </c>
      <c r="F137" s="152" t="s">
        <v>582</v>
      </c>
      <c r="I137" s="128"/>
      <c r="J137" s="128"/>
      <c r="K137" s="153">
        <f>BK137</f>
        <v>0</v>
      </c>
      <c r="M137" s="125"/>
      <c r="N137" s="130"/>
      <c r="O137" s="131"/>
      <c r="P137" s="131"/>
      <c r="Q137" s="132">
        <f>SUM(Q138:Q141)</f>
        <v>0</v>
      </c>
      <c r="R137" s="132">
        <f>SUM(R138:R141)</f>
        <v>0</v>
      </c>
      <c r="S137" s="131"/>
      <c r="T137" s="133">
        <f>SUM(T138:T141)</f>
        <v>0</v>
      </c>
      <c r="U137" s="131"/>
      <c r="V137" s="133">
        <f>SUM(V138:V141)</f>
        <v>2.1038349000000003</v>
      </c>
      <c r="W137" s="131"/>
      <c r="X137" s="134">
        <f>SUM(X138:X141)</f>
        <v>0</v>
      </c>
      <c r="AR137" s="126" t="s">
        <v>86</v>
      </c>
      <c r="AT137" s="135" t="s">
        <v>77</v>
      </c>
      <c r="AU137" s="135" t="s">
        <v>86</v>
      </c>
      <c r="AY137" s="126" t="s">
        <v>152</v>
      </c>
      <c r="BK137" s="136">
        <f>SUM(BK138:BK141)</f>
        <v>0</v>
      </c>
    </row>
    <row r="138" spans="1:65" s="2" customFormat="1" ht="24.15" customHeight="1">
      <c r="A138" s="29"/>
      <c r="B138" s="137"/>
      <c r="C138" s="138" t="s">
        <v>88</v>
      </c>
      <c r="D138" s="138" t="s">
        <v>153</v>
      </c>
      <c r="E138" s="139" t="s">
        <v>583</v>
      </c>
      <c r="F138" s="140" t="s">
        <v>584</v>
      </c>
      <c r="G138" s="141" t="s">
        <v>375</v>
      </c>
      <c r="H138" s="142">
        <v>0.79500000000000004</v>
      </c>
      <c r="I138" s="143"/>
      <c r="J138" s="143"/>
      <c r="K138" s="144">
        <f>ROUND(P138*H138,2)</f>
        <v>0</v>
      </c>
      <c r="L138" s="140" t="s">
        <v>173</v>
      </c>
      <c r="M138" s="30"/>
      <c r="N138" s="145" t="s">
        <v>1</v>
      </c>
      <c r="O138" s="146" t="s">
        <v>41</v>
      </c>
      <c r="P138" s="147">
        <f>I138+J138</f>
        <v>0</v>
      </c>
      <c r="Q138" s="147">
        <f>ROUND(I138*H138,2)</f>
        <v>0</v>
      </c>
      <c r="R138" s="147">
        <f>ROUND(J138*H138,2)</f>
        <v>0</v>
      </c>
      <c r="S138" s="55"/>
      <c r="T138" s="148">
        <f>S138*H138</f>
        <v>0</v>
      </c>
      <c r="U138" s="148">
        <v>2.5019800000000001</v>
      </c>
      <c r="V138" s="148">
        <f>U138*H138</f>
        <v>1.9890741000000001</v>
      </c>
      <c r="W138" s="148">
        <v>0</v>
      </c>
      <c r="X138" s="149">
        <f>W138*H138</f>
        <v>0</v>
      </c>
      <c r="Y138" s="29"/>
      <c r="Z138" s="29"/>
      <c r="AA138" s="29"/>
      <c r="AB138" s="29"/>
      <c r="AC138" s="29"/>
      <c r="AD138" s="29"/>
      <c r="AE138" s="29"/>
      <c r="AR138" s="150" t="s">
        <v>151</v>
      </c>
      <c r="AT138" s="150" t="s">
        <v>153</v>
      </c>
      <c r="AU138" s="150" t="s">
        <v>88</v>
      </c>
      <c r="AY138" s="14" t="s">
        <v>152</v>
      </c>
      <c r="BE138" s="151">
        <f>IF(O138="základní",K138,0)</f>
        <v>0</v>
      </c>
      <c r="BF138" s="151">
        <f>IF(O138="snížená",K138,0)</f>
        <v>0</v>
      </c>
      <c r="BG138" s="151">
        <f>IF(O138="zákl. přenesená",K138,0)</f>
        <v>0</v>
      </c>
      <c r="BH138" s="151">
        <f>IF(O138="sníž. přenesená",K138,0)</f>
        <v>0</v>
      </c>
      <c r="BI138" s="151">
        <f>IF(O138="nulová",K138,0)</f>
        <v>0</v>
      </c>
      <c r="BJ138" s="14" t="s">
        <v>86</v>
      </c>
      <c r="BK138" s="151">
        <f>ROUND(P138*H138,2)</f>
        <v>0</v>
      </c>
      <c r="BL138" s="14" t="s">
        <v>151</v>
      </c>
      <c r="BM138" s="150" t="s">
        <v>585</v>
      </c>
    </row>
    <row r="139" spans="1:65" s="2" customFormat="1" ht="24.15" customHeight="1">
      <c r="A139" s="29"/>
      <c r="B139" s="137"/>
      <c r="C139" s="138" t="s">
        <v>169</v>
      </c>
      <c r="D139" s="138" t="s">
        <v>153</v>
      </c>
      <c r="E139" s="139" t="s">
        <v>586</v>
      </c>
      <c r="F139" s="140" t="s">
        <v>587</v>
      </c>
      <c r="G139" s="141" t="s">
        <v>196</v>
      </c>
      <c r="H139" s="142">
        <v>5.3</v>
      </c>
      <c r="I139" s="143"/>
      <c r="J139" s="143"/>
      <c r="K139" s="144">
        <f>ROUND(P139*H139,2)</f>
        <v>0</v>
      </c>
      <c r="L139" s="140" t="s">
        <v>173</v>
      </c>
      <c r="M139" s="30"/>
      <c r="N139" s="145" t="s">
        <v>1</v>
      </c>
      <c r="O139" s="146" t="s">
        <v>41</v>
      </c>
      <c r="P139" s="147">
        <f>I139+J139</f>
        <v>0</v>
      </c>
      <c r="Q139" s="147">
        <f>ROUND(I139*H139,2)</f>
        <v>0</v>
      </c>
      <c r="R139" s="147">
        <f>ROUND(J139*H139,2)</f>
        <v>0</v>
      </c>
      <c r="S139" s="55"/>
      <c r="T139" s="148">
        <f>S139*H139</f>
        <v>0</v>
      </c>
      <c r="U139" s="148">
        <v>5.7600000000000004E-3</v>
      </c>
      <c r="V139" s="148">
        <f>U139*H139</f>
        <v>3.0528E-2</v>
      </c>
      <c r="W139" s="148">
        <v>0</v>
      </c>
      <c r="X139" s="149">
        <f>W139*H139</f>
        <v>0</v>
      </c>
      <c r="Y139" s="29"/>
      <c r="Z139" s="29"/>
      <c r="AA139" s="29"/>
      <c r="AB139" s="29"/>
      <c r="AC139" s="29"/>
      <c r="AD139" s="29"/>
      <c r="AE139" s="29"/>
      <c r="AR139" s="150" t="s">
        <v>151</v>
      </c>
      <c r="AT139" s="150" t="s">
        <v>153</v>
      </c>
      <c r="AU139" s="150" t="s">
        <v>88</v>
      </c>
      <c r="AY139" s="14" t="s">
        <v>152</v>
      </c>
      <c r="BE139" s="151">
        <f>IF(O139="základní",K139,0)</f>
        <v>0</v>
      </c>
      <c r="BF139" s="151">
        <f>IF(O139="snížená",K139,0)</f>
        <v>0</v>
      </c>
      <c r="BG139" s="151">
        <f>IF(O139="zákl. přenesená",K139,0)</f>
        <v>0</v>
      </c>
      <c r="BH139" s="151">
        <f>IF(O139="sníž. přenesená",K139,0)</f>
        <v>0</v>
      </c>
      <c r="BI139" s="151">
        <f>IF(O139="nulová",K139,0)</f>
        <v>0</v>
      </c>
      <c r="BJ139" s="14" t="s">
        <v>86</v>
      </c>
      <c r="BK139" s="151">
        <f>ROUND(P139*H139,2)</f>
        <v>0</v>
      </c>
      <c r="BL139" s="14" t="s">
        <v>151</v>
      </c>
      <c r="BM139" s="150" t="s">
        <v>588</v>
      </c>
    </row>
    <row r="140" spans="1:65" s="2" customFormat="1" ht="24.15" customHeight="1">
      <c r="A140" s="29"/>
      <c r="B140" s="137"/>
      <c r="C140" s="138" t="s">
        <v>151</v>
      </c>
      <c r="D140" s="138" t="s">
        <v>153</v>
      </c>
      <c r="E140" s="139" t="s">
        <v>589</v>
      </c>
      <c r="F140" s="140" t="s">
        <v>590</v>
      </c>
      <c r="G140" s="141" t="s">
        <v>196</v>
      </c>
      <c r="H140" s="142">
        <v>5.3</v>
      </c>
      <c r="I140" s="143"/>
      <c r="J140" s="143"/>
      <c r="K140" s="144">
        <f>ROUND(P140*H140,2)</f>
        <v>0</v>
      </c>
      <c r="L140" s="140" t="s">
        <v>173</v>
      </c>
      <c r="M140" s="30"/>
      <c r="N140" s="145" t="s">
        <v>1</v>
      </c>
      <c r="O140" s="146" t="s">
        <v>41</v>
      </c>
      <c r="P140" s="147">
        <f>I140+J140</f>
        <v>0</v>
      </c>
      <c r="Q140" s="147">
        <f>ROUND(I140*H140,2)</f>
        <v>0</v>
      </c>
      <c r="R140" s="147">
        <f>ROUND(J140*H140,2)</f>
        <v>0</v>
      </c>
      <c r="S140" s="55"/>
      <c r="T140" s="148">
        <f>S140*H140</f>
        <v>0</v>
      </c>
      <c r="U140" s="148">
        <v>0</v>
      </c>
      <c r="V140" s="148">
        <f>U140*H140</f>
        <v>0</v>
      </c>
      <c r="W140" s="148">
        <v>0</v>
      </c>
      <c r="X140" s="149">
        <f>W140*H140</f>
        <v>0</v>
      </c>
      <c r="Y140" s="29"/>
      <c r="Z140" s="29"/>
      <c r="AA140" s="29"/>
      <c r="AB140" s="29"/>
      <c r="AC140" s="29"/>
      <c r="AD140" s="29"/>
      <c r="AE140" s="29"/>
      <c r="AR140" s="150" t="s">
        <v>151</v>
      </c>
      <c r="AT140" s="150" t="s">
        <v>153</v>
      </c>
      <c r="AU140" s="150" t="s">
        <v>88</v>
      </c>
      <c r="AY140" s="14" t="s">
        <v>152</v>
      </c>
      <c r="BE140" s="151">
        <f>IF(O140="základní",K140,0)</f>
        <v>0</v>
      </c>
      <c r="BF140" s="151">
        <f>IF(O140="snížená",K140,0)</f>
        <v>0</v>
      </c>
      <c r="BG140" s="151">
        <f>IF(O140="zákl. přenesená",K140,0)</f>
        <v>0</v>
      </c>
      <c r="BH140" s="151">
        <f>IF(O140="sníž. přenesená",K140,0)</f>
        <v>0</v>
      </c>
      <c r="BI140" s="151">
        <f>IF(O140="nulová",K140,0)</f>
        <v>0</v>
      </c>
      <c r="BJ140" s="14" t="s">
        <v>86</v>
      </c>
      <c r="BK140" s="151">
        <f>ROUND(P140*H140,2)</f>
        <v>0</v>
      </c>
      <c r="BL140" s="14" t="s">
        <v>151</v>
      </c>
      <c r="BM140" s="150" t="s">
        <v>591</v>
      </c>
    </row>
    <row r="141" spans="1:65" s="2" customFormat="1" ht="24.15" customHeight="1">
      <c r="A141" s="29"/>
      <c r="B141" s="137"/>
      <c r="C141" s="138" t="s">
        <v>166</v>
      </c>
      <c r="D141" s="138" t="s">
        <v>153</v>
      </c>
      <c r="E141" s="139" t="s">
        <v>592</v>
      </c>
      <c r="F141" s="140" t="s">
        <v>593</v>
      </c>
      <c r="G141" s="141" t="s">
        <v>234</v>
      </c>
      <c r="H141" s="142">
        <v>0.08</v>
      </c>
      <c r="I141" s="143"/>
      <c r="J141" s="143"/>
      <c r="K141" s="144">
        <f>ROUND(P141*H141,2)</f>
        <v>0</v>
      </c>
      <c r="L141" s="140" t="s">
        <v>173</v>
      </c>
      <c r="M141" s="30"/>
      <c r="N141" s="145" t="s">
        <v>1</v>
      </c>
      <c r="O141" s="146" t="s">
        <v>41</v>
      </c>
      <c r="P141" s="147">
        <f>I141+J141</f>
        <v>0</v>
      </c>
      <c r="Q141" s="147">
        <f>ROUND(I141*H141,2)</f>
        <v>0</v>
      </c>
      <c r="R141" s="147">
        <f>ROUND(J141*H141,2)</f>
        <v>0</v>
      </c>
      <c r="S141" s="55"/>
      <c r="T141" s="148">
        <f>S141*H141</f>
        <v>0</v>
      </c>
      <c r="U141" s="148">
        <v>1.05291</v>
      </c>
      <c r="V141" s="148">
        <f>U141*H141</f>
        <v>8.4232799999999997E-2</v>
      </c>
      <c r="W141" s="148">
        <v>0</v>
      </c>
      <c r="X141" s="149">
        <f>W141*H141</f>
        <v>0</v>
      </c>
      <c r="Y141" s="29"/>
      <c r="Z141" s="29"/>
      <c r="AA141" s="29"/>
      <c r="AB141" s="29"/>
      <c r="AC141" s="29"/>
      <c r="AD141" s="29"/>
      <c r="AE141" s="29"/>
      <c r="AR141" s="150" t="s">
        <v>151</v>
      </c>
      <c r="AT141" s="150" t="s">
        <v>153</v>
      </c>
      <c r="AU141" s="150" t="s">
        <v>88</v>
      </c>
      <c r="AY141" s="14" t="s">
        <v>152</v>
      </c>
      <c r="BE141" s="151">
        <f>IF(O141="základní",K141,0)</f>
        <v>0</v>
      </c>
      <c r="BF141" s="151">
        <f>IF(O141="snížená",K141,0)</f>
        <v>0</v>
      </c>
      <c r="BG141" s="151">
        <f>IF(O141="zákl. přenesená",K141,0)</f>
        <v>0</v>
      </c>
      <c r="BH141" s="151">
        <f>IF(O141="sníž. přenesená",K141,0)</f>
        <v>0</v>
      </c>
      <c r="BI141" s="151">
        <f>IF(O141="nulová",K141,0)</f>
        <v>0</v>
      </c>
      <c r="BJ141" s="14" t="s">
        <v>86</v>
      </c>
      <c r="BK141" s="151">
        <f>ROUND(P141*H141,2)</f>
        <v>0</v>
      </c>
      <c r="BL141" s="14" t="s">
        <v>151</v>
      </c>
      <c r="BM141" s="150" t="s">
        <v>594</v>
      </c>
    </row>
    <row r="142" spans="1:65" s="12" customFormat="1" ht="22.8" customHeight="1">
      <c r="B142" s="125"/>
      <c r="D142" s="126" t="s">
        <v>77</v>
      </c>
      <c r="E142" s="152" t="s">
        <v>192</v>
      </c>
      <c r="F142" s="152" t="s">
        <v>193</v>
      </c>
      <c r="I142" s="128"/>
      <c r="J142" s="128"/>
      <c r="K142" s="153">
        <f>BK142</f>
        <v>0</v>
      </c>
      <c r="M142" s="125"/>
      <c r="N142" s="130"/>
      <c r="O142" s="131"/>
      <c r="P142" s="131"/>
      <c r="Q142" s="132">
        <f>SUM(Q143:Q145)</f>
        <v>0</v>
      </c>
      <c r="R142" s="132">
        <f>SUM(R143:R145)</f>
        <v>0</v>
      </c>
      <c r="S142" s="131"/>
      <c r="T142" s="133">
        <f>SUM(T143:T145)</f>
        <v>0</v>
      </c>
      <c r="U142" s="131"/>
      <c r="V142" s="133">
        <f>SUM(V143:V145)</f>
        <v>10.015056</v>
      </c>
      <c r="W142" s="131"/>
      <c r="X142" s="134">
        <f>SUM(X143:X145)</f>
        <v>0</v>
      </c>
      <c r="AR142" s="126" t="s">
        <v>86</v>
      </c>
      <c r="AT142" s="135" t="s">
        <v>77</v>
      </c>
      <c r="AU142" s="135" t="s">
        <v>86</v>
      </c>
      <c r="AY142" s="126" t="s">
        <v>152</v>
      </c>
      <c r="BK142" s="136">
        <f>SUM(BK143:BK145)</f>
        <v>0</v>
      </c>
    </row>
    <row r="143" spans="1:65" s="2" customFormat="1" ht="24.15" customHeight="1">
      <c r="A143" s="29"/>
      <c r="B143" s="137"/>
      <c r="C143" s="138" t="s">
        <v>192</v>
      </c>
      <c r="D143" s="138" t="s">
        <v>153</v>
      </c>
      <c r="E143" s="139" t="s">
        <v>595</v>
      </c>
      <c r="F143" s="140" t="s">
        <v>596</v>
      </c>
      <c r="G143" s="141" t="s">
        <v>196</v>
      </c>
      <c r="H143" s="142">
        <v>52.2</v>
      </c>
      <c r="I143" s="143"/>
      <c r="J143" s="143"/>
      <c r="K143" s="144">
        <f>ROUND(P143*H143,2)</f>
        <v>0</v>
      </c>
      <c r="L143" s="140" t="s">
        <v>173</v>
      </c>
      <c r="M143" s="30"/>
      <c r="N143" s="145" t="s">
        <v>1</v>
      </c>
      <c r="O143" s="146" t="s">
        <v>41</v>
      </c>
      <c r="P143" s="147">
        <f>I143+J143</f>
        <v>0</v>
      </c>
      <c r="Q143" s="147">
        <f>ROUND(I143*H143,2)</f>
        <v>0</v>
      </c>
      <c r="R143" s="147">
        <f>ROUND(J143*H143,2)</f>
        <v>0</v>
      </c>
      <c r="S143" s="55"/>
      <c r="T143" s="148">
        <f>S143*H143</f>
        <v>0</v>
      </c>
      <c r="U143" s="148">
        <v>1.8380000000000001E-2</v>
      </c>
      <c r="V143" s="148">
        <f>U143*H143</f>
        <v>0.95943600000000007</v>
      </c>
      <c r="W143" s="148">
        <v>0</v>
      </c>
      <c r="X143" s="149">
        <f>W143*H143</f>
        <v>0</v>
      </c>
      <c r="Y143" s="29"/>
      <c r="Z143" s="29"/>
      <c r="AA143" s="29"/>
      <c r="AB143" s="29"/>
      <c r="AC143" s="29"/>
      <c r="AD143" s="29"/>
      <c r="AE143" s="29"/>
      <c r="AR143" s="150" t="s">
        <v>151</v>
      </c>
      <c r="AT143" s="150" t="s">
        <v>153</v>
      </c>
      <c r="AU143" s="150" t="s">
        <v>88</v>
      </c>
      <c r="AY143" s="14" t="s">
        <v>152</v>
      </c>
      <c r="BE143" s="151">
        <f>IF(O143="základní",K143,0)</f>
        <v>0</v>
      </c>
      <c r="BF143" s="151">
        <f>IF(O143="snížená",K143,0)</f>
        <v>0</v>
      </c>
      <c r="BG143" s="151">
        <f>IF(O143="zákl. přenesená",K143,0)</f>
        <v>0</v>
      </c>
      <c r="BH143" s="151">
        <f>IF(O143="sníž. přenesená",K143,0)</f>
        <v>0</v>
      </c>
      <c r="BI143" s="151">
        <f>IF(O143="nulová",K143,0)</f>
        <v>0</v>
      </c>
      <c r="BJ143" s="14" t="s">
        <v>86</v>
      </c>
      <c r="BK143" s="151">
        <f>ROUND(P143*H143,2)</f>
        <v>0</v>
      </c>
      <c r="BL143" s="14" t="s">
        <v>151</v>
      </c>
      <c r="BM143" s="150" t="s">
        <v>597</v>
      </c>
    </row>
    <row r="144" spans="1:65" s="2" customFormat="1" ht="24.15" customHeight="1">
      <c r="A144" s="29"/>
      <c r="B144" s="137"/>
      <c r="C144" s="138" t="s">
        <v>215</v>
      </c>
      <c r="D144" s="138" t="s">
        <v>153</v>
      </c>
      <c r="E144" s="139" t="s">
        <v>207</v>
      </c>
      <c r="F144" s="140" t="s">
        <v>208</v>
      </c>
      <c r="G144" s="141" t="s">
        <v>196</v>
      </c>
      <c r="H144" s="142">
        <v>12.48</v>
      </c>
      <c r="I144" s="143"/>
      <c r="J144" s="143"/>
      <c r="K144" s="144">
        <f>ROUND(P144*H144,2)</f>
        <v>0</v>
      </c>
      <c r="L144" s="140" t="s">
        <v>173</v>
      </c>
      <c r="M144" s="30"/>
      <c r="N144" s="145" t="s">
        <v>1</v>
      </c>
      <c r="O144" s="146" t="s">
        <v>41</v>
      </c>
      <c r="P144" s="147">
        <f>I144+J144</f>
        <v>0</v>
      </c>
      <c r="Q144" s="147">
        <f>ROUND(I144*H144,2)</f>
        <v>0</v>
      </c>
      <c r="R144" s="147">
        <f>ROUND(J144*H144,2)</f>
        <v>0</v>
      </c>
      <c r="S144" s="55"/>
      <c r="T144" s="148">
        <f>S144*H144</f>
        <v>0</v>
      </c>
      <c r="U144" s="148">
        <v>0</v>
      </c>
      <c r="V144" s="148">
        <f>U144*H144</f>
        <v>0</v>
      </c>
      <c r="W144" s="148">
        <v>0</v>
      </c>
      <c r="X144" s="149">
        <f>W144*H144</f>
        <v>0</v>
      </c>
      <c r="Y144" s="29"/>
      <c r="Z144" s="29"/>
      <c r="AA144" s="29"/>
      <c r="AB144" s="29"/>
      <c r="AC144" s="29"/>
      <c r="AD144" s="29"/>
      <c r="AE144" s="29"/>
      <c r="AR144" s="150" t="s">
        <v>151</v>
      </c>
      <c r="AT144" s="150" t="s">
        <v>153</v>
      </c>
      <c r="AU144" s="150" t="s">
        <v>88</v>
      </c>
      <c r="AY144" s="14" t="s">
        <v>152</v>
      </c>
      <c r="BE144" s="151">
        <f>IF(O144="základní",K144,0)</f>
        <v>0</v>
      </c>
      <c r="BF144" s="151">
        <f>IF(O144="snížená",K144,0)</f>
        <v>0</v>
      </c>
      <c r="BG144" s="151">
        <f>IF(O144="zákl. přenesená",K144,0)</f>
        <v>0</v>
      </c>
      <c r="BH144" s="151">
        <f>IF(O144="sníž. přenesená",K144,0)</f>
        <v>0</v>
      </c>
      <c r="BI144" s="151">
        <f>IF(O144="nulová",K144,0)</f>
        <v>0</v>
      </c>
      <c r="BJ144" s="14" t="s">
        <v>86</v>
      </c>
      <c r="BK144" s="151">
        <f>ROUND(P144*H144,2)</f>
        <v>0</v>
      </c>
      <c r="BL144" s="14" t="s">
        <v>151</v>
      </c>
      <c r="BM144" s="150" t="s">
        <v>598</v>
      </c>
    </row>
    <row r="145" spans="1:65" s="2" customFormat="1" ht="24.15" customHeight="1">
      <c r="A145" s="29"/>
      <c r="B145" s="137"/>
      <c r="C145" s="138" t="s">
        <v>219</v>
      </c>
      <c r="D145" s="138" t="s">
        <v>153</v>
      </c>
      <c r="E145" s="139" t="s">
        <v>373</v>
      </c>
      <c r="F145" s="140" t="s">
        <v>374</v>
      </c>
      <c r="G145" s="141" t="s">
        <v>375</v>
      </c>
      <c r="H145" s="142">
        <v>21.561</v>
      </c>
      <c r="I145" s="143"/>
      <c r="J145" s="143"/>
      <c r="K145" s="144">
        <f>ROUND(P145*H145,2)</f>
        <v>0</v>
      </c>
      <c r="L145" s="140" t="s">
        <v>173</v>
      </c>
      <c r="M145" s="30"/>
      <c r="N145" s="145" t="s">
        <v>1</v>
      </c>
      <c r="O145" s="146" t="s">
        <v>41</v>
      </c>
      <c r="P145" s="147">
        <f>I145+J145</f>
        <v>0</v>
      </c>
      <c r="Q145" s="147">
        <f>ROUND(I145*H145,2)</f>
        <v>0</v>
      </c>
      <c r="R145" s="147">
        <f>ROUND(J145*H145,2)</f>
        <v>0</v>
      </c>
      <c r="S145" s="55"/>
      <c r="T145" s="148">
        <f>S145*H145</f>
        <v>0</v>
      </c>
      <c r="U145" s="148">
        <v>0.42</v>
      </c>
      <c r="V145" s="148">
        <f>U145*H145</f>
        <v>9.0556199999999993</v>
      </c>
      <c r="W145" s="148">
        <v>0</v>
      </c>
      <c r="X145" s="149">
        <f>W145*H145</f>
        <v>0</v>
      </c>
      <c r="Y145" s="29"/>
      <c r="Z145" s="29"/>
      <c r="AA145" s="29"/>
      <c r="AB145" s="29"/>
      <c r="AC145" s="29"/>
      <c r="AD145" s="29"/>
      <c r="AE145" s="29"/>
      <c r="AR145" s="150" t="s">
        <v>151</v>
      </c>
      <c r="AT145" s="150" t="s">
        <v>153</v>
      </c>
      <c r="AU145" s="150" t="s">
        <v>88</v>
      </c>
      <c r="AY145" s="14" t="s">
        <v>152</v>
      </c>
      <c r="BE145" s="151">
        <f>IF(O145="základní",K145,0)</f>
        <v>0</v>
      </c>
      <c r="BF145" s="151">
        <f>IF(O145="snížená",K145,0)</f>
        <v>0</v>
      </c>
      <c r="BG145" s="151">
        <f>IF(O145="zákl. přenesená",K145,0)</f>
        <v>0</v>
      </c>
      <c r="BH145" s="151">
        <f>IF(O145="sníž. přenesená",K145,0)</f>
        <v>0</v>
      </c>
      <c r="BI145" s="151">
        <f>IF(O145="nulová",K145,0)</f>
        <v>0</v>
      </c>
      <c r="BJ145" s="14" t="s">
        <v>86</v>
      </c>
      <c r="BK145" s="151">
        <f>ROUND(P145*H145,2)</f>
        <v>0</v>
      </c>
      <c r="BL145" s="14" t="s">
        <v>151</v>
      </c>
      <c r="BM145" s="150" t="s">
        <v>599</v>
      </c>
    </row>
    <row r="146" spans="1:65" s="12" customFormat="1" ht="22.8" customHeight="1">
      <c r="B146" s="125"/>
      <c r="D146" s="126" t="s">
        <v>77</v>
      </c>
      <c r="E146" s="152" t="s">
        <v>210</v>
      </c>
      <c r="F146" s="152" t="s">
        <v>211</v>
      </c>
      <c r="I146" s="128"/>
      <c r="J146" s="128"/>
      <c r="K146" s="153">
        <f>BK146</f>
        <v>0</v>
      </c>
      <c r="M146" s="125"/>
      <c r="N146" s="130"/>
      <c r="O146" s="131"/>
      <c r="P146" s="131"/>
      <c r="Q146" s="132">
        <f>SUM(Q147:Q148)</f>
        <v>0</v>
      </c>
      <c r="R146" s="132">
        <f>SUM(R147:R148)</f>
        <v>0</v>
      </c>
      <c r="S146" s="131"/>
      <c r="T146" s="133">
        <f>SUM(T147:T148)</f>
        <v>0</v>
      </c>
      <c r="U146" s="131"/>
      <c r="V146" s="133">
        <f>SUM(V147:V148)</f>
        <v>2.4876099999999998E-2</v>
      </c>
      <c r="W146" s="131"/>
      <c r="X146" s="134">
        <f>SUM(X147:X148)</f>
        <v>0</v>
      </c>
      <c r="AR146" s="126" t="s">
        <v>86</v>
      </c>
      <c r="AT146" s="135" t="s">
        <v>77</v>
      </c>
      <c r="AU146" s="135" t="s">
        <v>86</v>
      </c>
      <c r="AY146" s="126" t="s">
        <v>152</v>
      </c>
      <c r="BK146" s="136">
        <f>SUM(BK147:BK148)</f>
        <v>0</v>
      </c>
    </row>
    <row r="147" spans="1:65" s="2" customFormat="1" ht="33" customHeight="1">
      <c r="A147" s="29"/>
      <c r="B147" s="137"/>
      <c r="C147" s="138" t="s">
        <v>210</v>
      </c>
      <c r="D147" s="138" t="s">
        <v>153</v>
      </c>
      <c r="E147" s="139" t="s">
        <v>212</v>
      </c>
      <c r="F147" s="140" t="s">
        <v>213</v>
      </c>
      <c r="G147" s="141" t="s">
        <v>196</v>
      </c>
      <c r="H147" s="142">
        <v>146.33000000000001</v>
      </c>
      <c r="I147" s="143"/>
      <c r="J147" s="143"/>
      <c r="K147" s="144">
        <f>ROUND(P147*H147,2)</f>
        <v>0</v>
      </c>
      <c r="L147" s="140" t="s">
        <v>173</v>
      </c>
      <c r="M147" s="30"/>
      <c r="N147" s="145" t="s">
        <v>1</v>
      </c>
      <c r="O147" s="146" t="s">
        <v>41</v>
      </c>
      <c r="P147" s="147">
        <f>I147+J147</f>
        <v>0</v>
      </c>
      <c r="Q147" s="147">
        <f>ROUND(I147*H147,2)</f>
        <v>0</v>
      </c>
      <c r="R147" s="147">
        <f>ROUND(J147*H147,2)</f>
        <v>0</v>
      </c>
      <c r="S147" s="55"/>
      <c r="T147" s="148">
        <f>S147*H147</f>
        <v>0</v>
      </c>
      <c r="U147" s="148">
        <v>1.2999999999999999E-4</v>
      </c>
      <c r="V147" s="148">
        <f>U147*H147</f>
        <v>1.9022899999999999E-2</v>
      </c>
      <c r="W147" s="148">
        <v>0</v>
      </c>
      <c r="X147" s="149">
        <f>W147*H147</f>
        <v>0</v>
      </c>
      <c r="Y147" s="29"/>
      <c r="Z147" s="29"/>
      <c r="AA147" s="29"/>
      <c r="AB147" s="29"/>
      <c r="AC147" s="29"/>
      <c r="AD147" s="29"/>
      <c r="AE147" s="29"/>
      <c r="AR147" s="150" t="s">
        <v>151</v>
      </c>
      <c r="AT147" s="150" t="s">
        <v>153</v>
      </c>
      <c r="AU147" s="150" t="s">
        <v>88</v>
      </c>
      <c r="AY147" s="14" t="s">
        <v>152</v>
      </c>
      <c r="BE147" s="151">
        <f>IF(O147="základní",K147,0)</f>
        <v>0</v>
      </c>
      <c r="BF147" s="151">
        <f>IF(O147="snížená",K147,0)</f>
        <v>0</v>
      </c>
      <c r="BG147" s="151">
        <f>IF(O147="zákl. přenesená",K147,0)</f>
        <v>0</v>
      </c>
      <c r="BH147" s="151">
        <f>IF(O147="sníž. přenesená",K147,0)</f>
        <v>0</v>
      </c>
      <c r="BI147" s="151">
        <f>IF(O147="nulová",K147,0)</f>
        <v>0</v>
      </c>
      <c r="BJ147" s="14" t="s">
        <v>86</v>
      </c>
      <c r="BK147" s="151">
        <f>ROUND(P147*H147,2)</f>
        <v>0</v>
      </c>
      <c r="BL147" s="14" t="s">
        <v>151</v>
      </c>
      <c r="BM147" s="150" t="s">
        <v>600</v>
      </c>
    </row>
    <row r="148" spans="1:65" s="2" customFormat="1" ht="24.15" customHeight="1">
      <c r="A148" s="29"/>
      <c r="B148" s="137"/>
      <c r="C148" s="138" t="s">
        <v>89</v>
      </c>
      <c r="D148" s="138" t="s">
        <v>153</v>
      </c>
      <c r="E148" s="139" t="s">
        <v>216</v>
      </c>
      <c r="F148" s="140" t="s">
        <v>217</v>
      </c>
      <c r="G148" s="141" t="s">
        <v>196</v>
      </c>
      <c r="H148" s="142">
        <v>146.33000000000001</v>
      </c>
      <c r="I148" s="143"/>
      <c r="J148" s="143"/>
      <c r="K148" s="144">
        <f>ROUND(P148*H148,2)</f>
        <v>0</v>
      </c>
      <c r="L148" s="140" t="s">
        <v>173</v>
      </c>
      <c r="M148" s="30"/>
      <c r="N148" s="145" t="s">
        <v>1</v>
      </c>
      <c r="O148" s="146" t="s">
        <v>41</v>
      </c>
      <c r="P148" s="147">
        <f>I148+J148</f>
        <v>0</v>
      </c>
      <c r="Q148" s="147">
        <f>ROUND(I148*H148,2)</f>
        <v>0</v>
      </c>
      <c r="R148" s="147">
        <f>ROUND(J148*H148,2)</f>
        <v>0</v>
      </c>
      <c r="S148" s="55"/>
      <c r="T148" s="148">
        <f>S148*H148</f>
        <v>0</v>
      </c>
      <c r="U148" s="148">
        <v>4.0000000000000003E-5</v>
      </c>
      <c r="V148" s="148">
        <f>U148*H148</f>
        <v>5.8532000000000011E-3</v>
      </c>
      <c r="W148" s="148">
        <v>0</v>
      </c>
      <c r="X148" s="149">
        <f>W148*H148</f>
        <v>0</v>
      </c>
      <c r="Y148" s="29"/>
      <c r="Z148" s="29"/>
      <c r="AA148" s="29"/>
      <c r="AB148" s="29"/>
      <c r="AC148" s="29"/>
      <c r="AD148" s="29"/>
      <c r="AE148" s="29"/>
      <c r="AR148" s="150" t="s">
        <v>151</v>
      </c>
      <c r="AT148" s="150" t="s">
        <v>153</v>
      </c>
      <c r="AU148" s="150" t="s">
        <v>88</v>
      </c>
      <c r="AY148" s="14" t="s">
        <v>152</v>
      </c>
      <c r="BE148" s="151">
        <f>IF(O148="základní",K148,0)</f>
        <v>0</v>
      </c>
      <c r="BF148" s="151">
        <f>IF(O148="snížená",K148,0)</f>
        <v>0</v>
      </c>
      <c r="BG148" s="151">
        <f>IF(O148="zákl. přenesená",K148,0)</f>
        <v>0</v>
      </c>
      <c r="BH148" s="151">
        <f>IF(O148="sníž. přenesená",K148,0)</f>
        <v>0</v>
      </c>
      <c r="BI148" s="151">
        <f>IF(O148="nulová",K148,0)</f>
        <v>0</v>
      </c>
      <c r="BJ148" s="14" t="s">
        <v>86</v>
      </c>
      <c r="BK148" s="151">
        <f>ROUND(P148*H148,2)</f>
        <v>0</v>
      </c>
      <c r="BL148" s="14" t="s">
        <v>151</v>
      </c>
      <c r="BM148" s="150" t="s">
        <v>601</v>
      </c>
    </row>
    <row r="149" spans="1:65" s="12" customFormat="1" ht="22.8" customHeight="1">
      <c r="B149" s="125"/>
      <c r="D149" s="126" t="s">
        <v>77</v>
      </c>
      <c r="E149" s="152" t="s">
        <v>229</v>
      </c>
      <c r="F149" s="152" t="s">
        <v>230</v>
      </c>
      <c r="I149" s="128"/>
      <c r="J149" s="128"/>
      <c r="K149" s="153">
        <f>BK149</f>
        <v>0</v>
      </c>
      <c r="M149" s="125"/>
      <c r="N149" s="130"/>
      <c r="O149" s="131"/>
      <c r="P149" s="131"/>
      <c r="Q149" s="132">
        <f>SUM(Q150:Q153)</f>
        <v>0</v>
      </c>
      <c r="R149" s="132">
        <f>SUM(R150:R153)</f>
        <v>0</v>
      </c>
      <c r="S149" s="131"/>
      <c r="T149" s="133">
        <f>SUM(T150:T153)</f>
        <v>0</v>
      </c>
      <c r="U149" s="131"/>
      <c r="V149" s="133">
        <f>SUM(V150:V153)</f>
        <v>0</v>
      </c>
      <c r="W149" s="131"/>
      <c r="X149" s="134">
        <f>SUM(X150:X153)</f>
        <v>0</v>
      </c>
      <c r="AR149" s="126" t="s">
        <v>86</v>
      </c>
      <c r="AT149" s="135" t="s">
        <v>77</v>
      </c>
      <c r="AU149" s="135" t="s">
        <v>86</v>
      </c>
      <c r="AY149" s="126" t="s">
        <v>152</v>
      </c>
      <c r="BK149" s="136">
        <f>SUM(BK150:BK153)</f>
        <v>0</v>
      </c>
    </row>
    <row r="150" spans="1:65" s="2" customFormat="1" ht="24.15" customHeight="1">
      <c r="A150" s="29"/>
      <c r="B150" s="137"/>
      <c r="C150" s="138" t="s">
        <v>231</v>
      </c>
      <c r="D150" s="138" t="s">
        <v>153</v>
      </c>
      <c r="E150" s="139" t="s">
        <v>232</v>
      </c>
      <c r="F150" s="140" t="s">
        <v>233</v>
      </c>
      <c r="G150" s="141" t="s">
        <v>234</v>
      </c>
      <c r="H150" s="142">
        <v>2.5939999999999999</v>
      </c>
      <c r="I150" s="143"/>
      <c r="J150" s="143"/>
      <c r="K150" s="144">
        <f>ROUND(P150*H150,2)</f>
        <v>0</v>
      </c>
      <c r="L150" s="140" t="s">
        <v>173</v>
      </c>
      <c r="M150" s="30"/>
      <c r="N150" s="145" t="s">
        <v>1</v>
      </c>
      <c r="O150" s="146" t="s">
        <v>41</v>
      </c>
      <c r="P150" s="147">
        <f>I150+J150</f>
        <v>0</v>
      </c>
      <c r="Q150" s="147">
        <f>ROUND(I150*H150,2)</f>
        <v>0</v>
      </c>
      <c r="R150" s="147">
        <f>ROUND(J150*H150,2)</f>
        <v>0</v>
      </c>
      <c r="S150" s="55"/>
      <c r="T150" s="148">
        <f>S150*H150</f>
        <v>0</v>
      </c>
      <c r="U150" s="148">
        <v>0</v>
      </c>
      <c r="V150" s="148">
        <f>U150*H150</f>
        <v>0</v>
      </c>
      <c r="W150" s="148">
        <v>0</v>
      </c>
      <c r="X150" s="149">
        <f>W150*H150</f>
        <v>0</v>
      </c>
      <c r="Y150" s="29"/>
      <c r="Z150" s="29"/>
      <c r="AA150" s="29"/>
      <c r="AB150" s="29"/>
      <c r="AC150" s="29"/>
      <c r="AD150" s="29"/>
      <c r="AE150" s="29"/>
      <c r="AR150" s="150" t="s">
        <v>151</v>
      </c>
      <c r="AT150" s="150" t="s">
        <v>153</v>
      </c>
      <c r="AU150" s="150" t="s">
        <v>88</v>
      </c>
      <c r="AY150" s="14" t="s">
        <v>152</v>
      </c>
      <c r="BE150" s="151">
        <f>IF(O150="základní",K150,0)</f>
        <v>0</v>
      </c>
      <c r="BF150" s="151">
        <f>IF(O150="snížená",K150,0)</f>
        <v>0</v>
      </c>
      <c r="BG150" s="151">
        <f>IF(O150="zákl. přenesená",K150,0)</f>
        <v>0</v>
      </c>
      <c r="BH150" s="151">
        <f>IF(O150="sníž. přenesená",K150,0)</f>
        <v>0</v>
      </c>
      <c r="BI150" s="151">
        <f>IF(O150="nulová",K150,0)</f>
        <v>0</v>
      </c>
      <c r="BJ150" s="14" t="s">
        <v>86</v>
      </c>
      <c r="BK150" s="151">
        <f>ROUND(P150*H150,2)</f>
        <v>0</v>
      </c>
      <c r="BL150" s="14" t="s">
        <v>151</v>
      </c>
      <c r="BM150" s="150" t="s">
        <v>602</v>
      </c>
    </row>
    <row r="151" spans="1:65" s="2" customFormat="1" ht="24.15" customHeight="1">
      <c r="A151" s="29"/>
      <c r="B151" s="137"/>
      <c r="C151" s="138" t="s">
        <v>236</v>
      </c>
      <c r="D151" s="138" t="s">
        <v>153</v>
      </c>
      <c r="E151" s="139" t="s">
        <v>237</v>
      </c>
      <c r="F151" s="140" t="s">
        <v>238</v>
      </c>
      <c r="G151" s="141" t="s">
        <v>234</v>
      </c>
      <c r="H151" s="142">
        <v>2.5939999999999999</v>
      </c>
      <c r="I151" s="143"/>
      <c r="J151" s="143"/>
      <c r="K151" s="144">
        <f>ROUND(P151*H151,2)</f>
        <v>0</v>
      </c>
      <c r="L151" s="140" t="s">
        <v>173</v>
      </c>
      <c r="M151" s="30"/>
      <c r="N151" s="145" t="s">
        <v>1</v>
      </c>
      <c r="O151" s="146" t="s">
        <v>41</v>
      </c>
      <c r="P151" s="147">
        <f>I151+J151</f>
        <v>0</v>
      </c>
      <c r="Q151" s="147">
        <f>ROUND(I151*H151,2)</f>
        <v>0</v>
      </c>
      <c r="R151" s="147">
        <f>ROUND(J151*H151,2)</f>
        <v>0</v>
      </c>
      <c r="S151" s="55"/>
      <c r="T151" s="148">
        <f>S151*H151</f>
        <v>0</v>
      </c>
      <c r="U151" s="148">
        <v>0</v>
      </c>
      <c r="V151" s="148">
        <f>U151*H151</f>
        <v>0</v>
      </c>
      <c r="W151" s="148">
        <v>0</v>
      </c>
      <c r="X151" s="149">
        <f>W151*H151</f>
        <v>0</v>
      </c>
      <c r="Y151" s="29"/>
      <c r="Z151" s="29"/>
      <c r="AA151" s="29"/>
      <c r="AB151" s="29"/>
      <c r="AC151" s="29"/>
      <c r="AD151" s="29"/>
      <c r="AE151" s="29"/>
      <c r="AR151" s="150" t="s">
        <v>151</v>
      </c>
      <c r="AT151" s="150" t="s">
        <v>153</v>
      </c>
      <c r="AU151" s="150" t="s">
        <v>88</v>
      </c>
      <c r="AY151" s="14" t="s">
        <v>152</v>
      </c>
      <c r="BE151" s="151">
        <f>IF(O151="základní",K151,0)</f>
        <v>0</v>
      </c>
      <c r="BF151" s="151">
        <f>IF(O151="snížená",K151,0)</f>
        <v>0</v>
      </c>
      <c r="BG151" s="151">
        <f>IF(O151="zákl. přenesená",K151,0)</f>
        <v>0</v>
      </c>
      <c r="BH151" s="151">
        <f>IF(O151="sníž. přenesená",K151,0)</f>
        <v>0</v>
      </c>
      <c r="BI151" s="151">
        <f>IF(O151="nulová",K151,0)</f>
        <v>0</v>
      </c>
      <c r="BJ151" s="14" t="s">
        <v>86</v>
      </c>
      <c r="BK151" s="151">
        <f>ROUND(P151*H151,2)</f>
        <v>0</v>
      </c>
      <c r="BL151" s="14" t="s">
        <v>151</v>
      </c>
      <c r="BM151" s="150" t="s">
        <v>603</v>
      </c>
    </row>
    <row r="152" spans="1:65" s="2" customFormat="1" ht="24.15" customHeight="1">
      <c r="A152" s="29"/>
      <c r="B152" s="137"/>
      <c r="C152" s="138" t="s">
        <v>240</v>
      </c>
      <c r="D152" s="138" t="s">
        <v>153</v>
      </c>
      <c r="E152" s="139" t="s">
        <v>241</v>
      </c>
      <c r="F152" s="140" t="s">
        <v>242</v>
      </c>
      <c r="G152" s="141" t="s">
        <v>234</v>
      </c>
      <c r="H152" s="142">
        <v>23.346</v>
      </c>
      <c r="I152" s="143"/>
      <c r="J152" s="143"/>
      <c r="K152" s="144">
        <f>ROUND(P152*H152,2)</f>
        <v>0</v>
      </c>
      <c r="L152" s="140" t="s">
        <v>173</v>
      </c>
      <c r="M152" s="30"/>
      <c r="N152" s="145" t="s">
        <v>1</v>
      </c>
      <c r="O152" s="146" t="s">
        <v>41</v>
      </c>
      <c r="P152" s="147">
        <f>I152+J152</f>
        <v>0</v>
      </c>
      <c r="Q152" s="147">
        <f>ROUND(I152*H152,2)</f>
        <v>0</v>
      </c>
      <c r="R152" s="147">
        <f>ROUND(J152*H152,2)</f>
        <v>0</v>
      </c>
      <c r="S152" s="55"/>
      <c r="T152" s="148">
        <f>S152*H152</f>
        <v>0</v>
      </c>
      <c r="U152" s="148">
        <v>0</v>
      </c>
      <c r="V152" s="148">
        <f>U152*H152</f>
        <v>0</v>
      </c>
      <c r="W152" s="148">
        <v>0</v>
      </c>
      <c r="X152" s="149">
        <f>W152*H152</f>
        <v>0</v>
      </c>
      <c r="Y152" s="29"/>
      <c r="Z152" s="29"/>
      <c r="AA152" s="29"/>
      <c r="AB152" s="29"/>
      <c r="AC152" s="29"/>
      <c r="AD152" s="29"/>
      <c r="AE152" s="29"/>
      <c r="AR152" s="150" t="s">
        <v>151</v>
      </c>
      <c r="AT152" s="150" t="s">
        <v>153</v>
      </c>
      <c r="AU152" s="150" t="s">
        <v>88</v>
      </c>
      <c r="AY152" s="14" t="s">
        <v>152</v>
      </c>
      <c r="BE152" s="151">
        <f>IF(O152="základní",K152,0)</f>
        <v>0</v>
      </c>
      <c r="BF152" s="151">
        <f>IF(O152="snížená",K152,0)</f>
        <v>0</v>
      </c>
      <c r="BG152" s="151">
        <f>IF(O152="zákl. přenesená",K152,0)</f>
        <v>0</v>
      </c>
      <c r="BH152" s="151">
        <f>IF(O152="sníž. přenesená",K152,0)</f>
        <v>0</v>
      </c>
      <c r="BI152" s="151">
        <f>IF(O152="nulová",K152,0)</f>
        <v>0</v>
      </c>
      <c r="BJ152" s="14" t="s">
        <v>86</v>
      </c>
      <c r="BK152" s="151">
        <f>ROUND(P152*H152,2)</f>
        <v>0</v>
      </c>
      <c r="BL152" s="14" t="s">
        <v>151</v>
      </c>
      <c r="BM152" s="150" t="s">
        <v>604</v>
      </c>
    </row>
    <row r="153" spans="1:65" s="2" customFormat="1" ht="33" customHeight="1">
      <c r="A153" s="29"/>
      <c r="B153" s="137"/>
      <c r="C153" s="138" t="s">
        <v>244</v>
      </c>
      <c r="D153" s="138" t="s">
        <v>153</v>
      </c>
      <c r="E153" s="139" t="s">
        <v>245</v>
      </c>
      <c r="F153" s="140" t="s">
        <v>246</v>
      </c>
      <c r="G153" s="141" t="s">
        <v>234</v>
      </c>
      <c r="H153" s="142">
        <v>2.5939999999999999</v>
      </c>
      <c r="I153" s="143"/>
      <c r="J153" s="143"/>
      <c r="K153" s="144">
        <f>ROUND(P153*H153,2)</f>
        <v>0</v>
      </c>
      <c r="L153" s="140" t="s">
        <v>173</v>
      </c>
      <c r="M153" s="30"/>
      <c r="N153" s="145" t="s">
        <v>1</v>
      </c>
      <c r="O153" s="146" t="s">
        <v>41</v>
      </c>
      <c r="P153" s="147">
        <f>I153+J153</f>
        <v>0</v>
      </c>
      <c r="Q153" s="147">
        <f>ROUND(I153*H153,2)</f>
        <v>0</v>
      </c>
      <c r="R153" s="147">
        <f>ROUND(J153*H153,2)</f>
        <v>0</v>
      </c>
      <c r="S153" s="55"/>
      <c r="T153" s="148">
        <f>S153*H153</f>
        <v>0</v>
      </c>
      <c r="U153" s="148">
        <v>0</v>
      </c>
      <c r="V153" s="148">
        <f>U153*H153</f>
        <v>0</v>
      </c>
      <c r="W153" s="148">
        <v>0</v>
      </c>
      <c r="X153" s="149">
        <f>W153*H153</f>
        <v>0</v>
      </c>
      <c r="Y153" s="29"/>
      <c r="Z153" s="29"/>
      <c r="AA153" s="29"/>
      <c r="AB153" s="29"/>
      <c r="AC153" s="29"/>
      <c r="AD153" s="29"/>
      <c r="AE153" s="29"/>
      <c r="AR153" s="150" t="s">
        <v>151</v>
      </c>
      <c r="AT153" s="150" t="s">
        <v>153</v>
      </c>
      <c r="AU153" s="150" t="s">
        <v>88</v>
      </c>
      <c r="AY153" s="14" t="s">
        <v>152</v>
      </c>
      <c r="BE153" s="151">
        <f>IF(O153="základní",K153,0)</f>
        <v>0</v>
      </c>
      <c r="BF153" s="151">
        <f>IF(O153="snížená",K153,0)</f>
        <v>0</v>
      </c>
      <c r="BG153" s="151">
        <f>IF(O153="zákl. přenesená",K153,0)</f>
        <v>0</v>
      </c>
      <c r="BH153" s="151">
        <f>IF(O153="sníž. přenesená",K153,0)</f>
        <v>0</v>
      </c>
      <c r="BI153" s="151">
        <f>IF(O153="nulová",K153,0)</f>
        <v>0</v>
      </c>
      <c r="BJ153" s="14" t="s">
        <v>86</v>
      </c>
      <c r="BK153" s="151">
        <f>ROUND(P153*H153,2)</f>
        <v>0</v>
      </c>
      <c r="BL153" s="14" t="s">
        <v>151</v>
      </c>
      <c r="BM153" s="150" t="s">
        <v>605</v>
      </c>
    </row>
    <row r="154" spans="1:65" s="12" customFormat="1" ht="22.8" customHeight="1">
      <c r="B154" s="125"/>
      <c r="D154" s="126" t="s">
        <v>77</v>
      </c>
      <c r="E154" s="152" t="s">
        <v>248</v>
      </c>
      <c r="F154" s="152" t="s">
        <v>249</v>
      </c>
      <c r="I154" s="128"/>
      <c r="J154" s="128"/>
      <c r="K154" s="153">
        <f>BK154</f>
        <v>0</v>
      </c>
      <c r="M154" s="125"/>
      <c r="N154" s="130"/>
      <c r="O154" s="131"/>
      <c r="P154" s="131"/>
      <c r="Q154" s="132">
        <f>Q155</f>
        <v>0</v>
      </c>
      <c r="R154" s="132">
        <f>R155</f>
        <v>0</v>
      </c>
      <c r="S154" s="131"/>
      <c r="T154" s="133">
        <f>T155</f>
        <v>0</v>
      </c>
      <c r="U154" s="131"/>
      <c r="V154" s="133">
        <f>V155</f>
        <v>0</v>
      </c>
      <c r="W154" s="131"/>
      <c r="X154" s="134">
        <f>X155</f>
        <v>0</v>
      </c>
      <c r="AR154" s="126" t="s">
        <v>86</v>
      </c>
      <c r="AT154" s="135" t="s">
        <v>77</v>
      </c>
      <c r="AU154" s="135" t="s">
        <v>86</v>
      </c>
      <c r="AY154" s="126" t="s">
        <v>152</v>
      </c>
      <c r="BK154" s="136">
        <f>BK155</f>
        <v>0</v>
      </c>
    </row>
    <row r="155" spans="1:65" s="2" customFormat="1" ht="22.8">
      <c r="A155" s="29"/>
      <c r="B155" s="137"/>
      <c r="C155" s="138" t="s">
        <v>9</v>
      </c>
      <c r="D155" s="138" t="s">
        <v>153</v>
      </c>
      <c r="E155" s="139" t="s">
        <v>606</v>
      </c>
      <c r="F155" s="140" t="s">
        <v>607</v>
      </c>
      <c r="G155" s="141" t="s">
        <v>234</v>
      </c>
      <c r="H155" s="142">
        <v>18.452999999999999</v>
      </c>
      <c r="I155" s="143"/>
      <c r="J155" s="143"/>
      <c r="K155" s="144">
        <f>ROUND(P155*H155,2)</f>
        <v>0</v>
      </c>
      <c r="L155" s="140" t="s">
        <v>173</v>
      </c>
      <c r="M155" s="30"/>
      <c r="N155" s="145" t="s">
        <v>1</v>
      </c>
      <c r="O155" s="146" t="s">
        <v>41</v>
      </c>
      <c r="P155" s="147">
        <f>I155+J155</f>
        <v>0</v>
      </c>
      <c r="Q155" s="147">
        <f>ROUND(I155*H155,2)</f>
        <v>0</v>
      </c>
      <c r="R155" s="147">
        <f>ROUND(J155*H155,2)</f>
        <v>0</v>
      </c>
      <c r="S155" s="55"/>
      <c r="T155" s="148">
        <f>S155*H155</f>
        <v>0</v>
      </c>
      <c r="U155" s="148">
        <v>0</v>
      </c>
      <c r="V155" s="148">
        <f>U155*H155</f>
        <v>0</v>
      </c>
      <c r="W155" s="148">
        <v>0</v>
      </c>
      <c r="X155" s="149">
        <f>W155*H155</f>
        <v>0</v>
      </c>
      <c r="Y155" s="29"/>
      <c r="Z155" s="29"/>
      <c r="AA155" s="29"/>
      <c r="AB155" s="29"/>
      <c r="AC155" s="29"/>
      <c r="AD155" s="29"/>
      <c r="AE155" s="29"/>
      <c r="AR155" s="150" t="s">
        <v>151</v>
      </c>
      <c r="AT155" s="150" t="s">
        <v>153</v>
      </c>
      <c r="AU155" s="150" t="s">
        <v>88</v>
      </c>
      <c r="AY155" s="14" t="s">
        <v>152</v>
      </c>
      <c r="BE155" s="151">
        <f>IF(O155="základní",K155,0)</f>
        <v>0</v>
      </c>
      <c r="BF155" s="151">
        <f>IF(O155="snížená",K155,0)</f>
        <v>0</v>
      </c>
      <c r="BG155" s="151">
        <f>IF(O155="zákl. přenesená",K155,0)</f>
        <v>0</v>
      </c>
      <c r="BH155" s="151">
        <f>IF(O155="sníž. přenesená",K155,0)</f>
        <v>0</v>
      </c>
      <c r="BI155" s="151">
        <f>IF(O155="nulová",K155,0)</f>
        <v>0</v>
      </c>
      <c r="BJ155" s="14" t="s">
        <v>86</v>
      </c>
      <c r="BK155" s="151">
        <f>ROUND(P155*H155,2)</f>
        <v>0</v>
      </c>
      <c r="BL155" s="14" t="s">
        <v>151</v>
      </c>
      <c r="BM155" s="150" t="s">
        <v>608</v>
      </c>
    </row>
    <row r="156" spans="1:65" s="12" customFormat="1" ht="25.95" customHeight="1">
      <c r="B156" s="125"/>
      <c r="D156" s="126" t="s">
        <v>77</v>
      </c>
      <c r="E156" s="127" t="s">
        <v>253</v>
      </c>
      <c r="F156" s="127" t="s">
        <v>254</v>
      </c>
      <c r="I156" s="128"/>
      <c r="J156" s="128"/>
      <c r="K156" s="129">
        <f>BK156</f>
        <v>0</v>
      </c>
      <c r="M156" s="125"/>
      <c r="N156" s="130"/>
      <c r="O156" s="131"/>
      <c r="P156" s="131"/>
      <c r="Q156" s="132">
        <f>Q157+Q168+Q183+Q195+Q197+Q214+Q219+Q227+Q230</f>
        <v>0</v>
      </c>
      <c r="R156" s="132">
        <f>R157+R168+R183+R195+R197+R214+R219+R227+R230</f>
        <v>0</v>
      </c>
      <c r="S156" s="131"/>
      <c r="T156" s="133">
        <f>T157+T168+T183+T195+T197+T214+T219+T227+T230</f>
        <v>0</v>
      </c>
      <c r="U156" s="131"/>
      <c r="V156" s="133">
        <f>V157+V168+V183+V195+V197+V214+V219+V227+V230</f>
        <v>17.010686150000005</v>
      </c>
      <c r="W156" s="131"/>
      <c r="X156" s="134">
        <f>X157+X168+X183+X195+X197+X214+X219+X227+X230</f>
        <v>2.5941919999999996</v>
      </c>
      <c r="AR156" s="126" t="s">
        <v>88</v>
      </c>
      <c r="AT156" s="135" t="s">
        <v>77</v>
      </c>
      <c r="AU156" s="135" t="s">
        <v>78</v>
      </c>
      <c r="AY156" s="126" t="s">
        <v>152</v>
      </c>
      <c r="BK156" s="136">
        <f>BK157+BK168+BK183+BK195+BK197+BK214+BK219+BK227+BK230</f>
        <v>0</v>
      </c>
    </row>
    <row r="157" spans="1:65" s="12" customFormat="1" ht="22.8" customHeight="1">
      <c r="B157" s="125"/>
      <c r="D157" s="126" t="s">
        <v>77</v>
      </c>
      <c r="E157" s="152" t="s">
        <v>609</v>
      </c>
      <c r="F157" s="152" t="s">
        <v>610</v>
      </c>
      <c r="I157" s="128"/>
      <c r="J157" s="128"/>
      <c r="K157" s="153">
        <f>BK157</f>
        <v>0</v>
      </c>
      <c r="M157" s="125"/>
      <c r="N157" s="130"/>
      <c r="O157" s="131"/>
      <c r="P157" s="131"/>
      <c r="Q157" s="132">
        <f>SUM(Q158:Q167)</f>
        <v>0</v>
      </c>
      <c r="R157" s="132">
        <f>SUM(R158:R167)</f>
        <v>0</v>
      </c>
      <c r="S157" s="131"/>
      <c r="T157" s="133">
        <f>SUM(T158:T167)</f>
        <v>0</v>
      </c>
      <c r="U157" s="131"/>
      <c r="V157" s="133">
        <f>SUM(V158:V167)</f>
        <v>2.0916265800000002</v>
      </c>
      <c r="W157" s="131"/>
      <c r="X157" s="134">
        <f>SUM(X158:X167)</f>
        <v>0</v>
      </c>
      <c r="AR157" s="126" t="s">
        <v>88</v>
      </c>
      <c r="AT157" s="135" t="s">
        <v>77</v>
      </c>
      <c r="AU157" s="135" t="s">
        <v>86</v>
      </c>
      <c r="AY157" s="126" t="s">
        <v>152</v>
      </c>
      <c r="BK157" s="136">
        <f>SUM(BK158:BK167)</f>
        <v>0</v>
      </c>
    </row>
    <row r="158" spans="1:65" s="2" customFormat="1" ht="24.15" customHeight="1">
      <c r="A158" s="29"/>
      <c r="B158" s="137"/>
      <c r="C158" s="138" t="s">
        <v>257</v>
      </c>
      <c r="D158" s="138" t="s">
        <v>153</v>
      </c>
      <c r="E158" s="139" t="s">
        <v>611</v>
      </c>
      <c r="F158" s="140" t="s">
        <v>612</v>
      </c>
      <c r="G158" s="141" t="s">
        <v>196</v>
      </c>
      <c r="H158" s="142">
        <v>300.279</v>
      </c>
      <c r="I158" s="143"/>
      <c r="J158" s="143"/>
      <c r="K158" s="144">
        <f t="shared" ref="K158:K167" si="1">ROUND(P158*H158,2)</f>
        <v>0</v>
      </c>
      <c r="L158" s="140" t="s">
        <v>173</v>
      </c>
      <c r="M158" s="30"/>
      <c r="N158" s="145" t="s">
        <v>1</v>
      </c>
      <c r="O158" s="146" t="s">
        <v>41</v>
      </c>
      <c r="P158" s="147">
        <f t="shared" ref="P158:P167" si="2">I158+J158</f>
        <v>0</v>
      </c>
      <c r="Q158" s="147">
        <f t="shared" ref="Q158:Q167" si="3">ROUND(I158*H158,2)</f>
        <v>0</v>
      </c>
      <c r="R158" s="147">
        <f t="shared" ref="R158:R167" si="4">ROUND(J158*H158,2)</f>
        <v>0</v>
      </c>
      <c r="S158" s="55"/>
      <c r="T158" s="148">
        <f t="shared" ref="T158:T167" si="5">S158*H158</f>
        <v>0</v>
      </c>
      <c r="U158" s="148">
        <v>2.9999999999999997E-4</v>
      </c>
      <c r="V158" s="148">
        <f t="shared" ref="V158:V167" si="6">U158*H158</f>
        <v>9.0083699999999989E-2</v>
      </c>
      <c r="W158" s="148">
        <v>0</v>
      </c>
      <c r="X158" s="149">
        <f t="shared" ref="X158:X167" si="7">W158*H158</f>
        <v>0</v>
      </c>
      <c r="Y158" s="29"/>
      <c r="Z158" s="29"/>
      <c r="AA158" s="29"/>
      <c r="AB158" s="29"/>
      <c r="AC158" s="29"/>
      <c r="AD158" s="29"/>
      <c r="AE158" s="29"/>
      <c r="AR158" s="150" t="s">
        <v>257</v>
      </c>
      <c r="AT158" s="150" t="s">
        <v>153</v>
      </c>
      <c r="AU158" s="150" t="s">
        <v>88</v>
      </c>
      <c r="AY158" s="14" t="s">
        <v>152</v>
      </c>
      <c r="BE158" s="151">
        <f t="shared" ref="BE158:BE167" si="8">IF(O158="základní",K158,0)</f>
        <v>0</v>
      </c>
      <c r="BF158" s="151">
        <f t="shared" ref="BF158:BF167" si="9">IF(O158="snížená",K158,0)</f>
        <v>0</v>
      </c>
      <c r="BG158" s="151">
        <f t="shared" ref="BG158:BG167" si="10">IF(O158="zákl. přenesená",K158,0)</f>
        <v>0</v>
      </c>
      <c r="BH158" s="151">
        <f t="shared" ref="BH158:BH167" si="11">IF(O158="sníž. přenesená",K158,0)</f>
        <v>0</v>
      </c>
      <c r="BI158" s="151">
        <f t="shared" ref="BI158:BI167" si="12">IF(O158="nulová",K158,0)</f>
        <v>0</v>
      </c>
      <c r="BJ158" s="14" t="s">
        <v>86</v>
      </c>
      <c r="BK158" s="151">
        <f t="shared" ref="BK158:BK167" si="13">ROUND(P158*H158,2)</f>
        <v>0</v>
      </c>
      <c r="BL158" s="14" t="s">
        <v>257</v>
      </c>
      <c r="BM158" s="150" t="s">
        <v>613</v>
      </c>
    </row>
    <row r="159" spans="1:65" s="2" customFormat="1" ht="24.15" customHeight="1">
      <c r="A159" s="29"/>
      <c r="B159" s="137"/>
      <c r="C159" s="160" t="s">
        <v>261</v>
      </c>
      <c r="D159" s="160" t="s">
        <v>262</v>
      </c>
      <c r="E159" s="161" t="s">
        <v>614</v>
      </c>
      <c r="F159" s="162" t="s">
        <v>615</v>
      </c>
      <c r="G159" s="163" t="s">
        <v>196</v>
      </c>
      <c r="H159" s="164">
        <v>165.154</v>
      </c>
      <c r="I159" s="165"/>
      <c r="J159" s="166"/>
      <c r="K159" s="167">
        <f t="shared" si="1"/>
        <v>0</v>
      </c>
      <c r="L159" s="162" t="s">
        <v>173</v>
      </c>
      <c r="M159" s="168"/>
      <c r="N159" s="169" t="s">
        <v>1</v>
      </c>
      <c r="O159" s="146" t="s">
        <v>41</v>
      </c>
      <c r="P159" s="147">
        <f t="shared" si="2"/>
        <v>0</v>
      </c>
      <c r="Q159" s="147">
        <f t="shared" si="3"/>
        <v>0</v>
      </c>
      <c r="R159" s="147">
        <f t="shared" si="4"/>
        <v>0</v>
      </c>
      <c r="S159" s="55"/>
      <c r="T159" s="148">
        <f t="shared" si="5"/>
        <v>0</v>
      </c>
      <c r="U159" s="148">
        <v>6.0000000000000001E-3</v>
      </c>
      <c r="V159" s="148">
        <f t="shared" si="6"/>
        <v>0.99092400000000003</v>
      </c>
      <c r="W159" s="148">
        <v>0</v>
      </c>
      <c r="X159" s="149">
        <f t="shared" si="7"/>
        <v>0</v>
      </c>
      <c r="Y159" s="29"/>
      <c r="Z159" s="29"/>
      <c r="AA159" s="29"/>
      <c r="AB159" s="29"/>
      <c r="AC159" s="29"/>
      <c r="AD159" s="29"/>
      <c r="AE159" s="29"/>
      <c r="AR159" s="150" t="s">
        <v>265</v>
      </c>
      <c r="AT159" s="150" t="s">
        <v>262</v>
      </c>
      <c r="AU159" s="150" t="s">
        <v>88</v>
      </c>
      <c r="AY159" s="14" t="s">
        <v>152</v>
      </c>
      <c r="BE159" s="151">
        <f t="shared" si="8"/>
        <v>0</v>
      </c>
      <c r="BF159" s="151">
        <f t="shared" si="9"/>
        <v>0</v>
      </c>
      <c r="BG159" s="151">
        <f t="shared" si="10"/>
        <v>0</v>
      </c>
      <c r="BH159" s="151">
        <f t="shared" si="11"/>
        <v>0</v>
      </c>
      <c r="BI159" s="151">
        <f t="shared" si="12"/>
        <v>0</v>
      </c>
      <c r="BJ159" s="14" t="s">
        <v>86</v>
      </c>
      <c r="BK159" s="151">
        <f t="shared" si="13"/>
        <v>0</v>
      </c>
      <c r="BL159" s="14" t="s">
        <v>257</v>
      </c>
      <c r="BM159" s="150" t="s">
        <v>616</v>
      </c>
    </row>
    <row r="160" spans="1:65" s="2" customFormat="1" ht="24.15" customHeight="1">
      <c r="A160" s="29"/>
      <c r="B160" s="137"/>
      <c r="C160" s="160" t="s">
        <v>267</v>
      </c>
      <c r="D160" s="160" t="s">
        <v>262</v>
      </c>
      <c r="E160" s="161" t="s">
        <v>617</v>
      </c>
      <c r="F160" s="162" t="s">
        <v>618</v>
      </c>
      <c r="G160" s="163" t="s">
        <v>196</v>
      </c>
      <c r="H160" s="164">
        <v>165.154</v>
      </c>
      <c r="I160" s="165"/>
      <c r="J160" s="166"/>
      <c r="K160" s="167">
        <f t="shared" si="1"/>
        <v>0</v>
      </c>
      <c r="L160" s="162" t="s">
        <v>173</v>
      </c>
      <c r="M160" s="168"/>
      <c r="N160" s="169" t="s">
        <v>1</v>
      </c>
      <c r="O160" s="146" t="s">
        <v>41</v>
      </c>
      <c r="P160" s="147">
        <f t="shared" si="2"/>
        <v>0</v>
      </c>
      <c r="Q160" s="147">
        <f t="shared" si="3"/>
        <v>0</v>
      </c>
      <c r="R160" s="147">
        <f t="shared" si="4"/>
        <v>0</v>
      </c>
      <c r="S160" s="55"/>
      <c r="T160" s="148">
        <f t="shared" si="5"/>
        <v>0</v>
      </c>
      <c r="U160" s="148">
        <v>3.5000000000000001E-3</v>
      </c>
      <c r="V160" s="148">
        <f t="shared" si="6"/>
        <v>0.57803899999999997</v>
      </c>
      <c r="W160" s="148">
        <v>0</v>
      </c>
      <c r="X160" s="149">
        <f t="shared" si="7"/>
        <v>0</v>
      </c>
      <c r="Y160" s="29"/>
      <c r="Z160" s="29"/>
      <c r="AA160" s="29"/>
      <c r="AB160" s="29"/>
      <c r="AC160" s="29"/>
      <c r="AD160" s="29"/>
      <c r="AE160" s="29"/>
      <c r="AR160" s="150" t="s">
        <v>265</v>
      </c>
      <c r="AT160" s="150" t="s">
        <v>262</v>
      </c>
      <c r="AU160" s="150" t="s">
        <v>88</v>
      </c>
      <c r="AY160" s="14" t="s">
        <v>152</v>
      </c>
      <c r="BE160" s="151">
        <f t="shared" si="8"/>
        <v>0</v>
      </c>
      <c r="BF160" s="151">
        <f t="shared" si="9"/>
        <v>0</v>
      </c>
      <c r="BG160" s="151">
        <f t="shared" si="10"/>
        <v>0</v>
      </c>
      <c r="BH160" s="151">
        <f t="shared" si="11"/>
        <v>0</v>
      </c>
      <c r="BI160" s="151">
        <f t="shared" si="12"/>
        <v>0</v>
      </c>
      <c r="BJ160" s="14" t="s">
        <v>86</v>
      </c>
      <c r="BK160" s="151">
        <f t="shared" si="13"/>
        <v>0</v>
      </c>
      <c r="BL160" s="14" t="s">
        <v>257</v>
      </c>
      <c r="BM160" s="150" t="s">
        <v>619</v>
      </c>
    </row>
    <row r="161" spans="1:65" s="2" customFormat="1" ht="24.15" customHeight="1">
      <c r="A161" s="29"/>
      <c r="B161" s="137"/>
      <c r="C161" s="138" t="s">
        <v>271</v>
      </c>
      <c r="D161" s="138" t="s">
        <v>153</v>
      </c>
      <c r="E161" s="139" t="s">
        <v>620</v>
      </c>
      <c r="F161" s="140" t="s">
        <v>621</v>
      </c>
      <c r="G161" s="141" t="s">
        <v>196</v>
      </c>
      <c r="H161" s="142">
        <v>12.69</v>
      </c>
      <c r="I161" s="143"/>
      <c r="J161" s="143"/>
      <c r="K161" s="144">
        <f t="shared" si="1"/>
        <v>0</v>
      </c>
      <c r="L161" s="140" t="s">
        <v>173</v>
      </c>
      <c r="M161" s="30"/>
      <c r="N161" s="145" t="s">
        <v>1</v>
      </c>
      <c r="O161" s="146" t="s">
        <v>41</v>
      </c>
      <c r="P161" s="147">
        <f t="shared" si="2"/>
        <v>0</v>
      </c>
      <c r="Q161" s="147">
        <f t="shared" si="3"/>
        <v>0</v>
      </c>
      <c r="R161" s="147">
        <f t="shared" si="4"/>
        <v>0</v>
      </c>
      <c r="S161" s="55"/>
      <c r="T161" s="148">
        <f t="shared" si="5"/>
        <v>0</v>
      </c>
      <c r="U161" s="148">
        <v>0</v>
      </c>
      <c r="V161" s="148">
        <f t="shared" si="6"/>
        <v>0</v>
      </c>
      <c r="W161" s="148">
        <v>0</v>
      </c>
      <c r="X161" s="149">
        <f t="shared" si="7"/>
        <v>0</v>
      </c>
      <c r="Y161" s="29"/>
      <c r="Z161" s="29"/>
      <c r="AA161" s="29"/>
      <c r="AB161" s="29"/>
      <c r="AC161" s="29"/>
      <c r="AD161" s="29"/>
      <c r="AE161" s="29"/>
      <c r="AR161" s="150" t="s">
        <v>257</v>
      </c>
      <c r="AT161" s="150" t="s">
        <v>153</v>
      </c>
      <c r="AU161" s="150" t="s">
        <v>88</v>
      </c>
      <c r="AY161" s="14" t="s">
        <v>152</v>
      </c>
      <c r="BE161" s="151">
        <f t="shared" si="8"/>
        <v>0</v>
      </c>
      <c r="BF161" s="151">
        <f t="shared" si="9"/>
        <v>0</v>
      </c>
      <c r="BG161" s="151">
        <f t="shared" si="10"/>
        <v>0</v>
      </c>
      <c r="BH161" s="151">
        <f t="shared" si="11"/>
        <v>0</v>
      </c>
      <c r="BI161" s="151">
        <f t="shared" si="12"/>
        <v>0</v>
      </c>
      <c r="BJ161" s="14" t="s">
        <v>86</v>
      </c>
      <c r="BK161" s="151">
        <f t="shared" si="13"/>
        <v>0</v>
      </c>
      <c r="BL161" s="14" t="s">
        <v>257</v>
      </c>
      <c r="BM161" s="150" t="s">
        <v>622</v>
      </c>
    </row>
    <row r="162" spans="1:65" s="2" customFormat="1" ht="24.15" customHeight="1">
      <c r="A162" s="29"/>
      <c r="B162" s="137"/>
      <c r="C162" s="160" t="s">
        <v>92</v>
      </c>
      <c r="D162" s="160" t="s">
        <v>262</v>
      </c>
      <c r="E162" s="161" t="s">
        <v>623</v>
      </c>
      <c r="F162" s="162" t="s">
        <v>624</v>
      </c>
      <c r="G162" s="163" t="s">
        <v>196</v>
      </c>
      <c r="H162" s="164">
        <v>13.324999999999999</v>
      </c>
      <c r="I162" s="165"/>
      <c r="J162" s="166"/>
      <c r="K162" s="167">
        <f t="shared" si="1"/>
        <v>0</v>
      </c>
      <c r="L162" s="162" t="s">
        <v>173</v>
      </c>
      <c r="M162" s="168"/>
      <c r="N162" s="169" t="s">
        <v>1</v>
      </c>
      <c r="O162" s="146" t="s">
        <v>41</v>
      </c>
      <c r="P162" s="147">
        <f t="shared" si="2"/>
        <v>0</v>
      </c>
      <c r="Q162" s="147">
        <f t="shared" si="3"/>
        <v>0</v>
      </c>
      <c r="R162" s="147">
        <f t="shared" si="4"/>
        <v>0</v>
      </c>
      <c r="S162" s="55"/>
      <c r="T162" s="148">
        <f t="shared" si="5"/>
        <v>0</v>
      </c>
      <c r="U162" s="148">
        <v>3.0000000000000001E-3</v>
      </c>
      <c r="V162" s="148">
        <f t="shared" si="6"/>
        <v>3.9974999999999997E-2</v>
      </c>
      <c r="W162" s="148">
        <v>0</v>
      </c>
      <c r="X162" s="149">
        <f t="shared" si="7"/>
        <v>0</v>
      </c>
      <c r="Y162" s="29"/>
      <c r="Z162" s="29"/>
      <c r="AA162" s="29"/>
      <c r="AB162" s="29"/>
      <c r="AC162" s="29"/>
      <c r="AD162" s="29"/>
      <c r="AE162" s="29"/>
      <c r="AR162" s="150" t="s">
        <v>265</v>
      </c>
      <c r="AT162" s="150" t="s">
        <v>262</v>
      </c>
      <c r="AU162" s="150" t="s">
        <v>88</v>
      </c>
      <c r="AY162" s="14" t="s">
        <v>152</v>
      </c>
      <c r="BE162" s="151">
        <f t="shared" si="8"/>
        <v>0</v>
      </c>
      <c r="BF162" s="151">
        <f t="shared" si="9"/>
        <v>0</v>
      </c>
      <c r="BG162" s="151">
        <f t="shared" si="10"/>
        <v>0</v>
      </c>
      <c r="BH162" s="151">
        <f t="shared" si="11"/>
        <v>0</v>
      </c>
      <c r="BI162" s="151">
        <f t="shared" si="12"/>
        <v>0</v>
      </c>
      <c r="BJ162" s="14" t="s">
        <v>86</v>
      </c>
      <c r="BK162" s="151">
        <f t="shared" si="13"/>
        <v>0</v>
      </c>
      <c r="BL162" s="14" t="s">
        <v>257</v>
      </c>
      <c r="BM162" s="150" t="s">
        <v>625</v>
      </c>
    </row>
    <row r="163" spans="1:65" s="2" customFormat="1" ht="24.15" customHeight="1">
      <c r="A163" s="29"/>
      <c r="B163" s="137"/>
      <c r="C163" s="138" t="s">
        <v>8</v>
      </c>
      <c r="D163" s="138" t="s">
        <v>153</v>
      </c>
      <c r="E163" s="139" t="s">
        <v>626</v>
      </c>
      <c r="F163" s="140" t="s">
        <v>627</v>
      </c>
      <c r="G163" s="141" t="s">
        <v>196</v>
      </c>
      <c r="H163" s="142">
        <v>54.735999999999997</v>
      </c>
      <c r="I163" s="143"/>
      <c r="J163" s="143"/>
      <c r="K163" s="144">
        <f t="shared" si="1"/>
        <v>0</v>
      </c>
      <c r="L163" s="140" t="s">
        <v>173</v>
      </c>
      <c r="M163" s="30"/>
      <c r="N163" s="145" t="s">
        <v>1</v>
      </c>
      <c r="O163" s="146" t="s">
        <v>41</v>
      </c>
      <c r="P163" s="147">
        <f t="shared" si="2"/>
        <v>0</v>
      </c>
      <c r="Q163" s="147">
        <f t="shared" si="3"/>
        <v>0</v>
      </c>
      <c r="R163" s="147">
        <f t="shared" si="4"/>
        <v>0</v>
      </c>
      <c r="S163" s="55"/>
      <c r="T163" s="148">
        <f t="shared" si="5"/>
        <v>0</v>
      </c>
      <c r="U163" s="148">
        <v>2.9999999999999997E-4</v>
      </c>
      <c r="V163" s="148">
        <f t="shared" si="6"/>
        <v>1.6420799999999999E-2</v>
      </c>
      <c r="W163" s="148">
        <v>0</v>
      </c>
      <c r="X163" s="149">
        <f t="shared" si="7"/>
        <v>0</v>
      </c>
      <c r="Y163" s="29"/>
      <c r="Z163" s="29"/>
      <c r="AA163" s="29"/>
      <c r="AB163" s="29"/>
      <c r="AC163" s="29"/>
      <c r="AD163" s="29"/>
      <c r="AE163" s="29"/>
      <c r="AR163" s="150" t="s">
        <v>257</v>
      </c>
      <c r="AT163" s="150" t="s">
        <v>153</v>
      </c>
      <c r="AU163" s="150" t="s">
        <v>88</v>
      </c>
      <c r="AY163" s="14" t="s">
        <v>152</v>
      </c>
      <c r="BE163" s="151">
        <f t="shared" si="8"/>
        <v>0</v>
      </c>
      <c r="BF163" s="151">
        <f t="shared" si="9"/>
        <v>0</v>
      </c>
      <c r="BG163" s="151">
        <f t="shared" si="10"/>
        <v>0</v>
      </c>
      <c r="BH163" s="151">
        <f t="shared" si="11"/>
        <v>0</v>
      </c>
      <c r="BI163" s="151">
        <f t="shared" si="12"/>
        <v>0</v>
      </c>
      <c r="BJ163" s="14" t="s">
        <v>86</v>
      </c>
      <c r="BK163" s="151">
        <f t="shared" si="13"/>
        <v>0</v>
      </c>
      <c r="BL163" s="14" t="s">
        <v>257</v>
      </c>
      <c r="BM163" s="150" t="s">
        <v>628</v>
      </c>
    </row>
    <row r="164" spans="1:65" s="2" customFormat="1" ht="24.15" customHeight="1">
      <c r="A164" s="29"/>
      <c r="B164" s="137"/>
      <c r="C164" s="160" t="s">
        <v>281</v>
      </c>
      <c r="D164" s="160" t="s">
        <v>262</v>
      </c>
      <c r="E164" s="161" t="s">
        <v>614</v>
      </c>
      <c r="F164" s="162" t="s">
        <v>615</v>
      </c>
      <c r="G164" s="163" t="s">
        <v>196</v>
      </c>
      <c r="H164" s="164">
        <v>57.472999999999999</v>
      </c>
      <c r="I164" s="165"/>
      <c r="J164" s="166"/>
      <c r="K164" s="167">
        <f t="shared" si="1"/>
        <v>0</v>
      </c>
      <c r="L164" s="162" t="s">
        <v>173</v>
      </c>
      <c r="M164" s="168"/>
      <c r="N164" s="169" t="s">
        <v>1</v>
      </c>
      <c r="O164" s="146" t="s">
        <v>41</v>
      </c>
      <c r="P164" s="147">
        <f t="shared" si="2"/>
        <v>0</v>
      </c>
      <c r="Q164" s="147">
        <f t="shared" si="3"/>
        <v>0</v>
      </c>
      <c r="R164" s="147">
        <f t="shared" si="4"/>
        <v>0</v>
      </c>
      <c r="S164" s="55"/>
      <c r="T164" s="148">
        <f t="shared" si="5"/>
        <v>0</v>
      </c>
      <c r="U164" s="148">
        <v>6.0000000000000001E-3</v>
      </c>
      <c r="V164" s="148">
        <f t="shared" si="6"/>
        <v>0.34483799999999998</v>
      </c>
      <c r="W164" s="148">
        <v>0</v>
      </c>
      <c r="X164" s="149">
        <f t="shared" si="7"/>
        <v>0</v>
      </c>
      <c r="Y164" s="29"/>
      <c r="Z164" s="29"/>
      <c r="AA164" s="29"/>
      <c r="AB164" s="29"/>
      <c r="AC164" s="29"/>
      <c r="AD164" s="29"/>
      <c r="AE164" s="29"/>
      <c r="AR164" s="150" t="s">
        <v>265</v>
      </c>
      <c r="AT164" s="150" t="s">
        <v>262</v>
      </c>
      <c r="AU164" s="150" t="s">
        <v>88</v>
      </c>
      <c r="AY164" s="14" t="s">
        <v>152</v>
      </c>
      <c r="BE164" s="151">
        <f t="shared" si="8"/>
        <v>0</v>
      </c>
      <c r="BF164" s="151">
        <f t="shared" si="9"/>
        <v>0</v>
      </c>
      <c r="BG164" s="151">
        <f t="shared" si="10"/>
        <v>0</v>
      </c>
      <c r="BH164" s="151">
        <f t="shared" si="11"/>
        <v>0</v>
      </c>
      <c r="BI164" s="151">
        <f t="shared" si="12"/>
        <v>0</v>
      </c>
      <c r="BJ164" s="14" t="s">
        <v>86</v>
      </c>
      <c r="BK164" s="151">
        <f t="shared" si="13"/>
        <v>0</v>
      </c>
      <c r="BL164" s="14" t="s">
        <v>257</v>
      </c>
      <c r="BM164" s="150" t="s">
        <v>629</v>
      </c>
    </row>
    <row r="165" spans="1:65" s="2" customFormat="1" ht="24.15" customHeight="1">
      <c r="A165" s="29"/>
      <c r="B165" s="137"/>
      <c r="C165" s="138" t="s">
        <v>285</v>
      </c>
      <c r="D165" s="138" t="s">
        <v>153</v>
      </c>
      <c r="E165" s="139" t="s">
        <v>630</v>
      </c>
      <c r="F165" s="140" t="s">
        <v>631</v>
      </c>
      <c r="G165" s="141" t="s">
        <v>196</v>
      </c>
      <c r="H165" s="142">
        <v>204.876</v>
      </c>
      <c r="I165" s="143"/>
      <c r="J165" s="143"/>
      <c r="K165" s="144">
        <f t="shared" si="1"/>
        <v>0</v>
      </c>
      <c r="L165" s="140" t="s">
        <v>173</v>
      </c>
      <c r="M165" s="30"/>
      <c r="N165" s="145" t="s">
        <v>1</v>
      </c>
      <c r="O165" s="146" t="s">
        <v>41</v>
      </c>
      <c r="P165" s="147">
        <f t="shared" si="2"/>
        <v>0</v>
      </c>
      <c r="Q165" s="147">
        <f t="shared" si="3"/>
        <v>0</v>
      </c>
      <c r="R165" s="147">
        <f t="shared" si="4"/>
        <v>0</v>
      </c>
      <c r="S165" s="55"/>
      <c r="T165" s="148">
        <f t="shared" si="5"/>
        <v>0</v>
      </c>
      <c r="U165" s="148">
        <v>1.0000000000000001E-5</v>
      </c>
      <c r="V165" s="148">
        <f t="shared" si="6"/>
        <v>2.0487600000000002E-3</v>
      </c>
      <c r="W165" s="148">
        <v>0</v>
      </c>
      <c r="X165" s="149">
        <f t="shared" si="7"/>
        <v>0</v>
      </c>
      <c r="Y165" s="29"/>
      <c r="Z165" s="29"/>
      <c r="AA165" s="29"/>
      <c r="AB165" s="29"/>
      <c r="AC165" s="29"/>
      <c r="AD165" s="29"/>
      <c r="AE165" s="29"/>
      <c r="AR165" s="150" t="s">
        <v>257</v>
      </c>
      <c r="AT165" s="150" t="s">
        <v>153</v>
      </c>
      <c r="AU165" s="150" t="s">
        <v>88</v>
      </c>
      <c r="AY165" s="14" t="s">
        <v>152</v>
      </c>
      <c r="BE165" s="151">
        <f t="shared" si="8"/>
        <v>0</v>
      </c>
      <c r="BF165" s="151">
        <f t="shared" si="9"/>
        <v>0</v>
      </c>
      <c r="BG165" s="151">
        <f t="shared" si="10"/>
        <v>0</v>
      </c>
      <c r="BH165" s="151">
        <f t="shared" si="11"/>
        <v>0</v>
      </c>
      <c r="BI165" s="151">
        <f t="shared" si="12"/>
        <v>0</v>
      </c>
      <c r="BJ165" s="14" t="s">
        <v>86</v>
      </c>
      <c r="BK165" s="151">
        <f t="shared" si="13"/>
        <v>0</v>
      </c>
      <c r="BL165" s="14" t="s">
        <v>257</v>
      </c>
      <c r="BM165" s="150" t="s">
        <v>632</v>
      </c>
    </row>
    <row r="166" spans="1:65" s="2" customFormat="1" ht="37.799999999999997" customHeight="1">
      <c r="A166" s="29"/>
      <c r="B166" s="137"/>
      <c r="C166" s="160" t="s">
        <v>289</v>
      </c>
      <c r="D166" s="160" t="s">
        <v>262</v>
      </c>
      <c r="E166" s="161" t="s">
        <v>633</v>
      </c>
      <c r="F166" s="162" t="s">
        <v>634</v>
      </c>
      <c r="G166" s="163" t="s">
        <v>196</v>
      </c>
      <c r="H166" s="164">
        <v>225.364</v>
      </c>
      <c r="I166" s="165"/>
      <c r="J166" s="166"/>
      <c r="K166" s="167">
        <f t="shared" si="1"/>
        <v>0</v>
      </c>
      <c r="L166" s="162" t="s">
        <v>173</v>
      </c>
      <c r="M166" s="168"/>
      <c r="N166" s="169" t="s">
        <v>1</v>
      </c>
      <c r="O166" s="146" t="s">
        <v>41</v>
      </c>
      <c r="P166" s="147">
        <f t="shared" si="2"/>
        <v>0</v>
      </c>
      <c r="Q166" s="147">
        <f t="shared" si="3"/>
        <v>0</v>
      </c>
      <c r="R166" s="147">
        <f t="shared" si="4"/>
        <v>0</v>
      </c>
      <c r="S166" s="55"/>
      <c r="T166" s="148">
        <f t="shared" si="5"/>
        <v>0</v>
      </c>
      <c r="U166" s="148">
        <v>1.2999999999999999E-4</v>
      </c>
      <c r="V166" s="148">
        <f t="shared" si="6"/>
        <v>2.9297319999999998E-2</v>
      </c>
      <c r="W166" s="148">
        <v>0</v>
      </c>
      <c r="X166" s="149">
        <f t="shared" si="7"/>
        <v>0</v>
      </c>
      <c r="Y166" s="29"/>
      <c r="Z166" s="29"/>
      <c r="AA166" s="29"/>
      <c r="AB166" s="29"/>
      <c r="AC166" s="29"/>
      <c r="AD166" s="29"/>
      <c r="AE166" s="29"/>
      <c r="AR166" s="150" t="s">
        <v>265</v>
      </c>
      <c r="AT166" s="150" t="s">
        <v>262</v>
      </c>
      <c r="AU166" s="150" t="s">
        <v>88</v>
      </c>
      <c r="AY166" s="14" t="s">
        <v>152</v>
      </c>
      <c r="BE166" s="151">
        <f t="shared" si="8"/>
        <v>0</v>
      </c>
      <c r="BF166" s="151">
        <f t="shared" si="9"/>
        <v>0</v>
      </c>
      <c r="BG166" s="151">
        <f t="shared" si="10"/>
        <v>0</v>
      </c>
      <c r="BH166" s="151">
        <f t="shared" si="11"/>
        <v>0</v>
      </c>
      <c r="BI166" s="151">
        <f t="shared" si="12"/>
        <v>0</v>
      </c>
      <c r="BJ166" s="14" t="s">
        <v>86</v>
      </c>
      <c r="BK166" s="151">
        <f t="shared" si="13"/>
        <v>0</v>
      </c>
      <c r="BL166" s="14" t="s">
        <v>257</v>
      </c>
      <c r="BM166" s="150" t="s">
        <v>635</v>
      </c>
    </row>
    <row r="167" spans="1:65" s="2" customFormat="1" ht="24.15" customHeight="1">
      <c r="A167" s="29"/>
      <c r="B167" s="137"/>
      <c r="C167" s="138" t="s">
        <v>293</v>
      </c>
      <c r="D167" s="138" t="s">
        <v>153</v>
      </c>
      <c r="E167" s="139" t="s">
        <v>636</v>
      </c>
      <c r="F167" s="140" t="s">
        <v>637</v>
      </c>
      <c r="G167" s="141" t="s">
        <v>304</v>
      </c>
      <c r="H167" s="170"/>
      <c r="I167" s="143"/>
      <c r="J167" s="143"/>
      <c r="K167" s="144">
        <f t="shared" si="1"/>
        <v>0</v>
      </c>
      <c r="L167" s="140" t="s">
        <v>173</v>
      </c>
      <c r="M167" s="30"/>
      <c r="N167" s="145" t="s">
        <v>1</v>
      </c>
      <c r="O167" s="146" t="s">
        <v>41</v>
      </c>
      <c r="P167" s="147">
        <f t="shared" si="2"/>
        <v>0</v>
      </c>
      <c r="Q167" s="147">
        <f t="shared" si="3"/>
        <v>0</v>
      </c>
      <c r="R167" s="147">
        <f t="shared" si="4"/>
        <v>0</v>
      </c>
      <c r="S167" s="55"/>
      <c r="T167" s="148">
        <f t="shared" si="5"/>
        <v>0</v>
      </c>
      <c r="U167" s="148">
        <v>0</v>
      </c>
      <c r="V167" s="148">
        <f t="shared" si="6"/>
        <v>0</v>
      </c>
      <c r="W167" s="148">
        <v>0</v>
      </c>
      <c r="X167" s="149">
        <f t="shared" si="7"/>
        <v>0</v>
      </c>
      <c r="Y167" s="29"/>
      <c r="Z167" s="29"/>
      <c r="AA167" s="29"/>
      <c r="AB167" s="29"/>
      <c r="AC167" s="29"/>
      <c r="AD167" s="29"/>
      <c r="AE167" s="29"/>
      <c r="AR167" s="150" t="s">
        <v>257</v>
      </c>
      <c r="AT167" s="150" t="s">
        <v>153</v>
      </c>
      <c r="AU167" s="150" t="s">
        <v>88</v>
      </c>
      <c r="AY167" s="14" t="s">
        <v>152</v>
      </c>
      <c r="BE167" s="151">
        <f t="shared" si="8"/>
        <v>0</v>
      </c>
      <c r="BF167" s="151">
        <f t="shared" si="9"/>
        <v>0</v>
      </c>
      <c r="BG167" s="151">
        <f t="shared" si="10"/>
        <v>0</v>
      </c>
      <c r="BH167" s="151">
        <f t="shared" si="11"/>
        <v>0</v>
      </c>
      <c r="BI167" s="151">
        <f t="shared" si="12"/>
        <v>0</v>
      </c>
      <c r="BJ167" s="14" t="s">
        <v>86</v>
      </c>
      <c r="BK167" s="151">
        <f t="shared" si="13"/>
        <v>0</v>
      </c>
      <c r="BL167" s="14" t="s">
        <v>257</v>
      </c>
      <c r="BM167" s="150" t="s">
        <v>638</v>
      </c>
    </row>
    <row r="168" spans="1:65" s="12" customFormat="1" ht="22.8" customHeight="1">
      <c r="B168" s="125"/>
      <c r="D168" s="126" t="s">
        <v>77</v>
      </c>
      <c r="E168" s="152" t="s">
        <v>416</v>
      </c>
      <c r="F168" s="152" t="s">
        <v>417</v>
      </c>
      <c r="I168" s="128"/>
      <c r="J168" s="128"/>
      <c r="K168" s="153">
        <f>BK168</f>
        <v>0</v>
      </c>
      <c r="M168" s="125"/>
      <c r="N168" s="130"/>
      <c r="O168" s="131"/>
      <c r="P168" s="131"/>
      <c r="Q168" s="132">
        <f>SUM(Q169:Q182)</f>
        <v>0</v>
      </c>
      <c r="R168" s="132">
        <f>SUM(R169:R182)</f>
        <v>0</v>
      </c>
      <c r="S168" s="131"/>
      <c r="T168" s="133">
        <f>SUM(T169:T182)</f>
        <v>0</v>
      </c>
      <c r="U168" s="131"/>
      <c r="V168" s="133">
        <f>SUM(V169:V182)</f>
        <v>6.6699367400000016</v>
      </c>
      <c r="W168" s="131"/>
      <c r="X168" s="134">
        <f>SUM(X169:X182)</f>
        <v>2.5181599999999995</v>
      </c>
      <c r="AR168" s="126" t="s">
        <v>88</v>
      </c>
      <c r="AT168" s="135" t="s">
        <v>77</v>
      </c>
      <c r="AU168" s="135" t="s">
        <v>86</v>
      </c>
      <c r="AY168" s="126" t="s">
        <v>152</v>
      </c>
      <c r="BK168" s="136">
        <f>SUM(BK169:BK182)</f>
        <v>0</v>
      </c>
    </row>
    <row r="169" spans="1:65" s="2" customFormat="1" ht="24.15" customHeight="1">
      <c r="A169" s="29"/>
      <c r="B169" s="137"/>
      <c r="C169" s="138" t="s">
        <v>297</v>
      </c>
      <c r="D169" s="138" t="s">
        <v>153</v>
      </c>
      <c r="E169" s="139" t="s">
        <v>639</v>
      </c>
      <c r="F169" s="140" t="s">
        <v>640</v>
      </c>
      <c r="G169" s="141" t="s">
        <v>325</v>
      </c>
      <c r="H169" s="142">
        <v>4.8</v>
      </c>
      <c r="I169" s="143"/>
      <c r="J169" s="143"/>
      <c r="K169" s="144">
        <f t="shared" ref="K169:K182" si="14">ROUND(P169*H169,2)</f>
        <v>0</v>
      </c>
      <c r="L169" s="140" t="s">
        <v>173</v>
      </c>
      <c r="M169" s="30"/>
      <c r="N169" s="145" t="s">
        <v>1</v>
      </c>
      <c r="O169" s="146" t="s">
        <v>41</v>
      </c>
      <c r="P169" s="147">
        <f t="shared" ref="P169:P182" si="15">I169+J169</f>
        <v>0</v>
      </c>
      <c r="Q169" s="147">
        <f t="shared" ref="Q169:Q182" si="16">ROUND(I169*H169,2)</f>
        <v>0</v>
      </c>
      <c r="R169" s="147">
        <f t="shared" ref="R169:R182" si="17">ROUND(J169*H169,2)</f>
        <v>0</v>
      </c>
      <c r="S169" s="55"/>
      <c r="T169" s="148">
        <f t="shared" ref="T169:T182" si="18">S169*H169</f>
        <v>0</v>
      </c>
      <c r="U169" s="148">
        <v>0</v>
      </c>
      <c r="V169" s="148">
        <f t="shared" ref="V169:V182" si="19">U169*H169</f>
        <v>0</v>
      </c>
      <c r="W169" s="148">
        <v>0</v>
      </c>
      <c r="X169" s="149">
        <f t="shared" ref="X169:X182" si="20">W169*H169</f>
        <v>0</v>
      </c>
      <c r="Y169" s="29"/>
      <c r="Z169" s="29"/>
      <c r="AA169" s="29"/>
      <c r="AB169" s="29"/>
      <c r="AC169" s="29"/>
      <c r="AD169" s="29"/>
      <c r="AE169" s="29"/>
      <c r="AR169" s="150" t="s">
        <v>257</v>
      </c>
      <c r="AT169" s="150" t="s">
        <v>153</v>
      </c>
      <c r="AU169" s="150" t="s">
        <v>88</v>
      </c>
      <c r="AY169" s="14" t="s">
        <v>152</v>
      </c>
      <c r="BE169" s="151">
        <f t="shared" ref="BE169:BE182" si="21">IF(O169="základní",K169,0)</f>
        <v>0</v>
      </c>
      <c r="BF169" s="151">
        <f t="shared" ref="BF169:BF182" si="22">IF(O169="snížená",K169,0)</f>
        <v>0</v>
      </c>
      <c r="BG169" s="151">
        <f t="shared" ref="BG169:BG182" si="23">IF(O169="zákl. přenesená",K169,0)</f>
        <v>0</v>
      </c>
      <c r="BH169" s="151">
        <f t="shared" ref="BH169:BH182" si="24">IF(O169="sníž. přenesená",K169,0)</f>
        <v>0</v>
      </c>
      <c r="BI169" s="151">
        <f t="shared" ref="BI169:BI182" si="25">IF(O169="nulová",K169,0)</f>
        <v>0</v>
      </c>
      <c r="BJ169" s="14" t="s">
        <v>86</v>
      </c>
      <c r="BK169" s="151">
        <f t="shared" ref="BK169:BK182" si="26">ROUND(P169*H169,2)</f>
        <v>0</v>
      </c>
      <c r="BL169" s="14" t="s">
        <v>257</v>
      </c>
      <c r="BM169" s="150" t="s">
        <v>641</v>
      </c>
    </row>
    <row r="170" spans="1:65" s="2" customFormat="1" ht="33" customHeight="1">
      <c r="A170" s="29"/>
      <c r="B170" s="137"/>
      <c r="C170" s="138" t="s">
        <v>301</v>
      </c>
      <c r="D170" s="138" t="s">
        <v>153</v>
      </c>
      <c r="E170" s="139" t="s">
        <v>642</v>
      </c>
      <c r="F170" s="140" t="s">
        <v>643</v>
      </c>
      <c r="G170" s="141" t="s">
        <v>325</v>
      </c>
      <c r="H170" s="142">
        <v>3.62</v>
      </c>
      <c r="I170" s="143"/>
      <c r="J170" s="143"/>
      <c r="K170" s="144">
        <f t="shared" si="14"/>
        <v>0</v>
      </c>
      <c r="L170" s="140" t="s">
        <v>173</v>
      </c>
      <c r="M170" s="30"/>
      <c r="N170" s="145" t="s">
        <v>1</v>
      </c>
      <c r="O170" s="146" t="s">
        <v>41</v>
      </c>
      <c r="P170" s="147">
        <f t="shared" si="15"/>
        <v>0</v>
      </c>
      <c r="Q170" s="147">
        <f t="shared" si="16"/>
        <v>0</v>
      </c>
      <c r="R170" s="147">
        <f t="shared" si="17"/>
        <v>0</v>
      </c>
      <c r="S170" s="55"/>
      <c r="T170" s="148">
        <f t="shared" si="18"/>
        <v>0</v>
      </c>
      <c r="U170" s="148">
        <v>0</v>
      </c>
      <c r="V170" s="148">
        <f t="shared" si="19"/>
        <v>0</v>
      </c>
      <c r="W170" s="148">
        <v>0</v>
      </c>
      <c r="X170" s="149">
        <f t="shared" si="20"/>
        <v>0</v>
      </c>
      <c r="Y170" s="29"/>
      <c r="Z170" s="29"/>
      <c r="AA170" s="29"/>
      <c r="AB170" s="29"/>
      <c r="AC170" s="29"/>
      <c r="AD170" s="29"/>
      <c r="AE170" s="29"/>
      <c r="AR170" s="150" t="s">
        <v>257</v>
      </c>
      <c r="AT170" s="150" t="s">
        <v>153</v>
      </c>
      <c r="AU170" s="150" t="s">
        <v>88</v>
      </c>
      <c r="AY170" s="14" t="s">
        <v>152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86</v>
      </c>
      <c r="BK170" s="151">
        <f t="shared" si="26"/>
        <v>0</v>
      </c>
      <c r="BL170" s="14" t="s">
        <v>257</v>
      </c>
      <c r="BM170" s="150" t="s">
        <v>644</v>
      </c>
    </row>
    <row r="171" spans="1:65" s="2" customFormat="1" ht="33" customHeight="1">
      <c r="A171" s="29"/>
      <c r="B171" s="137"/>
      <c r="C171" s="138" t="s">
        <v>308</v>
      </c>
      <c r="D171" s="138" t="s">
        <v>153</v>
      </c>
      <c r="E171" s="139" t="s">
        <v>645</v>
      </c>
      <c r="F171" s="140" t="s">
        <v>646</v>
      </c>
      <c r="G171" s="141" t="s">
        <v>325</v>
      </c>
      <c r="H171" s="142">
        <v>7</v>
      </c>
      <c r="I171" s="143"/>
      <c r="J171" s="143"/>
      <c r="K171" s="144">
        <f t="shared" si="14"/>
        <v>0</v>
      </c>
      <c r="L171" s="140" t="s">
        <v>173</v>
      </c>
      <c r="M171" s="30"/>
      <c r="N171" s="145" t="s">
        <v>1</v>
      </c>
      <c r="O171" s="146" t="s">
        <v>41</v>
      </c>
      <c r="P171" s="147">
        <f t="shared" si="15"/>
        <v>0</v>
      </c>
      <c r="Q171" s="147">
        <f t="shared" si="16"/>
        <v>0</v>
      </c>
      <c r="R171" s="147">
        <f t="shared" si="17"/>
        <v>0</v>
      </c>
      <c r="S171" s="55"/>
      <c r="T171" s="148">
        <f t="shared" si="18"/>
        <v>0</v>
      </c>
      <c r="U171" s="148">
        <v>0</v>
      </c>
      <c r="V171" s="148">
        <f t="shared" si="19"/>
        <v>0</v>
      </c>
      <c r="W171" s="148">
        <v>0</v>
      </c>
      <c r="X171" s="149">
        <f t="shared" si="20"/>
        <v>0</v>
      </c>
      <c r="Y171" s="29"/>
      <c r="Z171" s="29"/>
      <c r="AA171" s="29"/>
      <c r="AB171" s="29"/>
      <c r="AC171" s="29"/>
      <c r="AD171" s="29"/>
      <c r="AE171" s="29"/>
      <c r="AR171" s="150" t="s">
        <v>257</v>
      </c>
      <c r="AT171" s="150" t="s">
        <v>153</v>
      </c>
      <c r="AU171" s="150" t="s">
        <v>88</v>
      </c>
      <c r="AY171" s="14" t="s">
        <v>152</v>
      </c>
      <c r="BE171" s="151">
        <f t="shared" si="21"/>
        <v>0</v>
      </c>
      <c r="BF171" s="151">
        <f t="shared" si="22"/>
        <v>0</v>
      </c>
      <c r="BG171" s="151">
        <f t="shared" si="23"/>
        <v>0</v>
      </c>
      <c r="BH171" s="151">
        <f t="shared" si="24"/>
        <v>0</v>
      </c>
      <c r="BI171" s="151">
        <f t="shared" si="25"/>
        <v>0</v>
      </c>
      <c r="BJ171" s="14" t="s">
        <v>86</v>
      </c>
      <c r="BK171" s="151">
        <f t="shared" si="26"/>
        <v>0</v>
      </c>
      <c r="BL171" s="14" t="s">
        <v>257</v>
      </c>
      <c r="BM171" s="150" t="s">
        <v>647</v>
      </c>
    </row>
    <row r="172" spans="1:65" s="2" customFormat="1" ht="22.8">
      <c r="A172" s="29"/>
      <c r="B172" s="137"/>
      <c r="C172" s="160" t="s">
        <v>312</v>
      </c>
      <c r="D172" s="160" t="s">
        <v>262</v>
      </c>
      <c r="E172" s="161" t="s">
        <v>648</v>
      </c>
      <c r="F172" s="162" t="s">
        <v>649</v>
      </c>
      <c r="G172" s="163" t="s">
        <v>375</v>
      </c>
      <c r="H172" s="164">
        <v>0.33200000000000002</v>
      </c>
      <c r="I172" s="165"/>
      <c r="J172" s="166"/>
      <c r="K172" s="167">
        <f t="shared" si="14"/>
        <v>0</v>
      </c>
      <c r="L172" s="162" t="s">
        <v>173</v>
      </c>
      <c r="M172" s="168"/>
      <c r="N172" s="169" t="s">
        <v>1</v>
      </c>
      <c r="O172" s="146" t="s">
        <v>41</v>
      </c>
      <c r="P172" s="147">
        <f t="shared" si="15"/>
        <v>0</v>
      </c>
      <c r="Q172" s="147">
        <f t="shared" si="16"/>
        <v>0</v>
      </c>
      <c r="R172" s="147">
        <f t="shared" si="17"/>
        <v>0</v>
      </c>
      <c r="S172" s="55"/>
      <c r="T172" s="148">
        <f t="shared" si="18"/>
        <v>0</v>
      </c>
      <c r="U172" s="148">
        <v>0.55000000000000004</v>
      </c>
      <c r="V172" s="148">
        <f t="shared" si="19"/>
        <v>0.18260000000000001</v>
      </c>
      <c r="W172" s="148">
        <v>0</v>
      </c>
      <c r="X172" s="149">
        <f t="shared" si="20"/>
        <v>0</v>
      </c>
      <c r="Y172" s="29"/>
      <c r="Z172" s="29"/>
      <c r="AA172" s="29"/>
      <c r="AB172" s="29"/>
      <c r="AC172" s="29"/>
      <c r="AD172" s="29"/>
      <c r="AE172" s="29"/>
      <c r="AR172" s="150" t="s">
        <v>265</v>
      </c>
      <c r="AT172" s="150" t="s">
        <v>262</v>
      </c>
      <c r="AU172" s="150" t="s">
        <v>88</v>
      </c>
      <c r="AY172" s="14" t="s">
        <v>152</v>
      </c>
      <c r="BE172" s="151">
        <f t="shared" si="21"/>
        <v>0</v>
      </c>
      <c r="BF172" s="151">
        <f t="shared" si="22"/>
        <v>0</v>
      </c>
      <c r="BG172" s="151">
        <f t="shared" si="23"/>
        <v>0</v>
      </c>
      <c r="BH172" s="151">
        <f t="shared" si="24"/>
        <v>0</v>
      </c>
      <c r="BI172" s="151">
        <f t="shared" si="25"/>
        <v>0</v>
      </c>
      <c r="BJ172" s="14" t="s">
        <v>86</v>
      </c>
      <c r="BK172" s="151">
        <f t="shared" si="26"/>
        <v>0</v>
      </c>
      <c r="BL172" s="14" t="s">
        <v>257</v>
      </c>
      <c r="BM172" s="150" t="s">
        <v>650</v>
      </c>
    </row>
    <row r="173" spans="1:65" s="2" customFormat="1" ht="24.15" customHeight="1">
      <c r="A173" s="29"/>
      <c r="B173" s="137"/>
      <c r="C173" s="138" t="s">
        <v>95</v>
      </c>
      <c r="D173" s="138" t="s">
        <v>153</v>
      </c>
      <c r="E173" s="139" t="s">
        <v>651</v>
      </c>
      <c r="F173" s="140" t="s">
        <v>652</v>
      </c>
      <c r="G173" s="141" t="s">
        <v>325</v>
      </c>
      <c r="H173" s="142">
        <v>12.8</v>
      </c>
      <c r="I173" s="143"/>
      <c r="J173" s="143"/>
      <c r="K173" s="144">
        <f t="shared" si="14"/>
        <v>0</v>
      </c>
      <c r="L173" s="140" t="s">
        <v>173</v>
      </c>
      <c r="M173" s="30"/>
      <c r="N173" s="145" t="s">
        <v>1</v>
      </c>
      <c r="O173" s="146" t="s">
        <v>41</v>
      </c>
      <c r="P173" s="147">
        <f t="shared" si="15"/>
        <v>0</v>
      </c>
      <c r="Q173" s="147">
        <f t="shared" si="16"/>
        <v>0</v>
      </c>
      <c r="R173" s="147">
        <f t="shared" si="17"/>
        <v>0</v>
      </c>
      <c r="S173" s="55"/>
      <c r="T173" s="148">
        <f t="shared" si="18"/>
        <v>0</v>
      </c>
      <c r="U173" s="148">
        <v>0</v>
      </c>
      <c r="V173" s="148">
        <f t="shared" si="19"/>
        <v>0</v>
      </c>
      <c r="W173" s="148">
        <v>8.8000000000000005E-3</v>
      </c>
      <c r="X173" s="149">
        <f t="shared" si="20"/>
        <v>0.11264000000000002</v>
      </c>
      <c r="Y173" s="29"/>
      <c r="Z173" s="29"/>
      <c r="AA173" s="29"/>
      <c r="AB173" s="29"/>
      <c r="AC173" s="29"/>
      <c r="AD173" s="29"/>
      <c r="AE173" s="29"/>
      <c r="AR173" s="150" t="s">
        <v>257</v>
      </c>
      <c r="AT173" s="150" t="s">
        <v>153</v>
      </c>
      <c r="AU173" s="150" t="s">
        <v>88</v>
      </c>
      <c r="AY173" s="14" t="s">
        <v>152</v>
      </c>
      <c r="BE173" s="151">
        <f t="shared" si="21"/>
        <v>0</v>
      </c>
      <c r="BF173" s="151">
        <f t="shared" si="22"/>
        <v>0</v>
      </c>
      <c r="BG173" s="151">
        <f t="shared" si="23"/>
        <v>0</v>
      </c>
      <c r="BH173" s="151">
        <f t="shared" si="24"/>
        <v>0</v>
      </c>
      <c r="BI173" s="151">
        <f t="shared" si="25"/>
        <v>0</v>
      </c>
      <c r="BJ173" s="14" t="s">
        <v>86</v>
      </c>
      <c r="BK173" s="151">
        <f t="shared" si="26"/>
        <v>0</v>
      </c>
      <c r="BL173" s="14" t="s">
        <v>257</v>
      </c>
      <c r="BM173" s="150" t="s">
        <v>653</v>
      </c>
    </row>
    <row r="174" spans="1:65" s="2" customFormat="1" ht="24.15" customHeight="1">
      <c r="A174" s="29"/>
      <c r="B174" s="137"/>
      <c r="C174" s="138" t="s">
        <v>319</v>
      </c>
      <c r="D174" s="138" t="s">
        <v>153</v>
      </c>
      <c r="E174" s="139" t="s">
        <v>654</v>
      </c>
      <c r="F174" s="140" t="s">
        <v>655</v>
      </c>
      <c r="G174" s="141" t="s">
        <v>375</v>
      </c>
      <c r="H174" s="142">
        <v>0.33200000000000002</v>
      </c>
      <c r="I174" s="143"/>
      <c r="J174" s="143"/>
      <c r="K174" s="144">
        <f t="shared" si="14"/>
        <v>0</v>
      </c>
      <c r="L174" s="140" t="s">
        <v>173</v>
      </c>
      <c r="M174" s="30"/>
      <c r="N174" s="145" t="s">
        <v>1</v>
      </c>
      <c r="O174" s="146" t="s">
        <v>41</v>
      </c>
      <c r="P174" s="147">
        <f t="shared" si="15"/>
        <v>0</v>
      </c>
      <c r="Q174" s="147">
        <f t="shared" si="16"/>
        <v>0</v>
      </c>
      <c r="R174" s="147">
        <f t="shared" si="17"/>
        <v>0</v>
      </c>
      <c r="S174" s="55"/>
      <c r="T174" s="148">
        <f t="shared" si="18"/>
        <v>0</v>
      </c>
      <c r="U174" s="148">
        <v>2.3369999999999998E-2</v>
      </c>
      <c r="V174" s="148">
        <f t="shared" si="19"/>
        <v>7.7588399999999995E-3</v>
      </c>
      <c r="W174" s="148">
        <v>0</v>
      </c>
      <c r="X174" s="149">
        <f t="shared" si="20"/>
        <v>0</v>
      </c>
      <c r="Y174" s="29"/>
      <c r="Z174" s="29"/>
      <c r="AA174" s="29"/>
      <c r="AB174" s="29"/>
      <c r="AC174" s="29"/>
      <c r="AD174" s="29"/>
      <c r="AE174" s="29"/>
      <c r="AR174" s="150" t="s">
        <v>257</v>
      </c>
      <c r="AT174" s="150" t="s">
        <v>153</v>
      </c>
      <c r="AU174" s="150" t="s">
        <v>88</v>
      </c>
      <c r="AY174" s="14" t="s">
        <v>152</v>
      </c>
      <c r="BE174" s="151">
        <f t="shared" si="21"/>
        <v>0</v>
      </c>
      <c r="BF174" s="151">
        <f t="shared" si="22"/>
        <v>0</v>
      </c>
      <c r="BG174" s="151">
        <f t="shared" si="23"/>
        <v>0</v>
      </c>
      <c r="BH174" s="151">
        <f t="shared" si="24"/>
        <v>0</v>
      </c>
      <c r="BI174" s="151">
        <f t="shared" si="25"/>
        <v>0</v>
      </c>
      <c r="BJ174" s="14" t="s">
        <v>86</v>
      </c>
      <c r="BK174" s="151">
        <f t="shared" si="26"/>
        <v>0</v>
      </c>
      <c r="BL174" s="14" t="s">
        <v>257</v>
      </c>
      <c r="BM174" s="150" t="s">
        <v>656</v>
      </c>
    </row>
    <row r="175" spans="1:65" s="2" customFormat="1" ht="33" customHeight="1">
      <c r="A175" s="29"/>
      <c r="B175" s="137"/>
      <c r="C175" s="138" t="s">
        <v>265</v>
      </c>
      <c r="D175" s="138" t="s">
        <v>153</v>
      </c>
      <c r="E175" s="139" t="s">
        <v>657</v>
      </c>
      <c r="F175" s="140" t="s">
        <v>658</v>
      </c>
      <c r="G175" s="141" t="s">
        <v>196</v>
      </c>
      <c r="H175" s="142">
        <v>146.33000000000001</v>
      </c>
      <c r="I175" s="143"/>
      <c r="J175" s="143"/>
      <c r="K175" s="144">
        <f t="shared" si="14"/>
        <v>0</v>
      </c>
      <c r="L175" s="140" t="s">
        <v>173</v>
      </c>
      <c r="M175" s="30"/>
      <c r="N175" s="145" t="s">
        <v>1</v>
      </c>
      <c r="O175" s="146" t="s">
        <v>41</v>
      </c>
      <c r="P175" s="147">
        <f t="shared" si="15"/>
        <v>0</v>
      </c>
      <c r="Q175" s="147">
        <f t="shared" si="16"/>
        <v>0</v>
      </c>
      <c r="R175" s="147">
        <f t="shared" si="17"/>
        <v>0</v>
      </c>
      <c r="S175" s="55"/>
      <c r="T175" s="148">
        <f t="shared" si="18"/>
        <v>0</v>
      </c>
      <c r="U175" s="148">
        <v>1.959E-2</v>
      </c>
      <c r="V175" s="148">
        <f t="shared" si="19"/>
        <v>2.8666047000000003</v>
      </c>
      <c r="W175" s="148">
        <v>0</v>
      </c>
      <c r="X175" s="149">
        <f t="shared" si="20"/>
        <v>0</v>
      </c>
      <c r="Y175" s="29"/>
      <c r="Z175" s="29"/>
      <c r="AA175" s="29"/>
      <c r="AB175" s="29"/>
      <c r="AC175" s="29"/>
      <c r="AD175" s="29"/>
      <c r="AE175" s="29"/>
      <c r="AR175" s="150" t="s">
        <v>257</v>
      </c>
      <c r="AT175" s="150" t="s">
        <v>153</v>
      </c>
      <c r="AU175" s="150" t="s">
        <v>88</v>
      </c>
      <c r="AY175" s="14" t="s">
        <v>152</v>
      </c>
      <c r="BE175" s="151">
        <f t="shared" si="21"/>
        <v>0</v>
      </c>
      <c r="BF175" s="151">
        <f t="shared" si="22"/>
        <v>0</v>
      </c>
      <c r="BG175" s="151">
        <f t="shared" si="23"/>
        <v>0</v>
      </c>
      <c r="BH175" s="151">
        <f t="shared" si="24"/>
        <v>0</v>
      </c>
      <c r="BI175" s="151">
        <f t="shared" si="25"/>
        <v>0</v>
      </c>
      <c r="BJ175" s="14" t="s">
        <v>86</v>
      </c>
      <c r="BK175" s="151">
        <f t="shared" si="26"/>
        <v>0</v>
      </c>
      <c r="BL175" s="14" t="s">
        <v>257</v>
      </c>
      <c r="BM175" s="150" t="s">
        <v>659</v>
      </c>
    </row>
    <row r="176" spans="1:65" s="2" customFormat="1" ht="24.15" customHeight="1">
      <c r="A176" s="29"/>
      <c r="B176" s="137"/>
      <c r="C176" s="138" t="s">
        <v>327</v>
      </c>
      <c r="D176" s="138" t="s">
        <v>153</v>
      </c>
      <c r="E176" s="139" t="s">
        <v>421</v>
      </c>
      <c r="F176" s="140" t="s">
        <v>422</v>
      </c>
      <c r="G176" s="141" t="s">
        <v>196</v>
      </c>
      <c r="H176" s="142">
        <v>133.63999999999999</v>
      </c>
      <c r="I176" s="143"/>
      <c r="J176" s="143"/>
      <c r="K176" s="144">
        <f t="shared" si="14"/>
        <v>0</v>
      </c>
      <c r="L176" s="140" t="s">
        <v>173</v>
      </c>
      <c r="M176" s="30"/>
      <c r="N176" s="145" t="s">
        <v>1</v>
      </c>
      <c r="O176" s="146" t="s">
        <v>41</v>
      </c>
      <c r="P176" s="147">
        <f t="shared" si="15"/>
        <v>0</v>
      </c>
      <c r="Q176" s="147">
        <f t="shared" si="16"/>
        <v>0</v>
      </c>
      <c r="R176" s="147">
        <f t="shared" si="17"/>
        <v>0</v>
      </c>
      <c r="S176" s="55"/>
      <c r="T176" s="148">
        <f t="shared" si="18"/>
        <v>0</v>
      </c>
      <c r="U176" s="148">
        <v>0</v>
      </c>
      <c r="V176" s="148">
        <f t="shared" si="19"/>
        <v>0</v>
      </c>
      <c r="W176" s="148">
        <v>0</v>
      </c>
      <c r="X176" s="149">
        <f t="shared" si="20"/>
        <v>0</v>
      </c>
      <c r="Y176" s="29"/>
      <c r="Z176" s="29"/>
      <c r="AA176" s="29"/>
      <c r="AB176" s="29"/>
      <c r="AC176" s="29"/>
      <c r="AD176" s="29"/>
      <c r="AE176" s="29"/>
      <c r="AR176" s="150" t="s">
        <v>257</v>
      </c>
      <c r="AT176" s="150" t="s">
        <v>153</v>
      </c>
      <c r="AU176" s="150" t="s">
        <v>88</v>
      </c>
      <c r="AY176" s="14" t="s">
        <v>152</v>
      </c>
      <c r="BE176" s="151">
        <f t="shared" si="21"/>
        <v>0</v>
      </c>
      <c r="BF176" s="151">
        <f t="shared" si="22"/>
        <v>0</v>
      </c>
      <c r="BG176" s="151">
        <f t="shared" si="23"/>
        <v>0</v>
      </c>
      <c r="BH176" s="151">
        <f t="shared" si="24"/>
        <v>0</v>
      </c>
      <c r="BI176" s="151">
        <f t="shared" si="25"/>
        <v>0</v>
      </c>
      <c r="BJ176" s="14" t="s">
        <v>86</v>
      </c>
      <c r="BK176" s="151">
        <f t="shared" si="26"/>
        <v>0</v>
      </c>
      <c r="BL176" s="14" t="s">
        <v>257</v>
      </c>
      <c r="BM176" s="150" t="s">
        <v>660</v>
      </c>
    </row>
    <row r="177" spans="1:65" s="2" customFormat="1" ht="24.15" customHeight="1">
      <c r="A177" s="29"/>
      <c r="B177" s="137"/>
      <c r="C177" s="160" t="s">
        <v>331</v>
      </c>
      <c r="D177" s="160" t="s">
        <v>262</v>
      </c>
      <c r="E177" s="161" t="s">
        <v>424</v>
      </c>
      <c r="F177" s="162" t="s">
        <v>425</v>
      </c>
      <c r="G177" s="163" t="s">
        <v>375</v>
      </c>
      <c r="H177" s="164">
        <v>4.41</v>
      </c>
      <c r="I177" s="165"/>
      <c r="J177" s="166"/>
      <c r="K177" s="167">
        <f t="shared" si="14"/>
        <v>0</v>
      </c>
      <c r="L177" s="162" t="s">
        <v>173</v>
      </c>
      <c r="M177" s="168"/>
      <c r="N177" s="169" t="s">
        <v>1</v>
      </c>
      <c r="O177" s="146" t="s">
        <v>41</v>
      </c>
      <c r="P177" s="147">
        <f t="shared" si="15"/>
        <v>0</v>
      </c>
      <c r="Q177" s="147">
        <f t="shared" si="16"/>
        <v>0</v>
      </c>
      <c r="R177" s="147">
        <f t="shared" si="17"/>
        <v>0</v>
      </c>
      <c r="S177" s="55"/>
      <c r="T177" s="148">
        <f t="shared" si="18"/>
        <v>0</v>
      </c>
      <c r="U177" s="148">
        <v>0.55000000000000004</v>
      </c>
      <c r="V177" s="148">
        <f t="shared" si="19"/>
        <v>2.4255000000000004</v>
      </c>
      <c r="W177" s="148">
        <v>0</v>
      </c>
      <c r="X177" s="149">
        <f t="shared" si="20"/>
        <v>0</v>
      </c>
      <c r="Y177" s="29"/>
      <c r="Z177" s="29"/>
      <c r="AA177" s="29"/>
      <c r="AB177" s="29"/>
      <c r="AC177" s="29"/>
      <c r="AD177" s="29"/>
      <c r="AE177" s="29"/>
      <c r="AR177" s="150" t="s">
        <v>265</v>
      </c>
      <c r="AT177" s="150" t="s">
        <v>262</v>
      </c>
      <c r="AU177" s="150" t="s">
        <v>88</v>
      </c>
      <c r="AY177" s="14" t="s">
        <v>152</v>
      </c>
      <c r="BE177" s="151">
        <f t="shared" si="21"/>
        <v>0</v>
      </c>
      <c r="BF177" s="151">
        <f t="shared" si="22"/>
        <v>0</v>
      </c>
      <c r="BG177" s="151">
        <f t="shared" si="23"/>
        <v>0</v>
      </c>
      <c r="BH177" s="151">
        <f t="shared" si="24"/>
        <v>0</v>
      </c>
      <c r="BI177" s="151">
        <f t="shared" si="25"/>
        <v>0</v>
      </c>
      <c r="BJ177" s="14" t="s">
        <v>86</v>
      </c>
      <c r="BK177" s="151">
        <f t="shared" si="26"/>
        <v>0</v>
      </c>
      <c r="BL177" s="14" t="s">
        <v>257</v>
      </c>
      <c r="BM177" s="150" t="s">
        <v>661</v>
      </c>
    </row>
    <row r="178" spans="1:65" s="2" customFormat="1" ht="22.8">
      <c r="A178" s="29"/>
      <c r="B178" s="137"/>
      <c r="C178" s="138" t="s">
        <v>337</v>
      </c>
      <c r="D178" s="138" t="s">
        <v>153</v>
      </c>
      <c r="E178" s="139" t="s">
        <v>427</v>
      </c>
      <c r="F178" s="140" t="s">
        <v>428</v>
      </c>
      <c r="G178" s="141" t="s">
        <v>196</v>
      </c>
      <c r="H178" s="142">
        <v>133.63999999999999</v>
      </c>
      <c r="I178" s="143"/>
      <c r="J178" s="143"/>
      <c r="K178" s="144">
        <f t="shared" si="14"/>
        <v>0</v>
      </c>
      <c r="L178" s="140" t="s">
        <v>173</v>
      </c>
      <c r="M178" s="30"/>
      <c r="N178" s="145" t="s">
        <v>1</v>
      </c>
      <c r="O178" s="146" t="s">
        <v>41</v>
      </c>
      <c r="P178" s="147">
        <f t="shared" si="15"/>
        <v>0</v>
      </c>
      <c r="Q178" s="147">
        <f t="shared" si="16"/>
        <v>0</v>
      </c>
      <c r="R178" s="147">
        <f t="shared" si="17"/>
        <v>0</v>
      </c>
      <c r="S178" s="55"/>
      <c r="T178" s="148">
        <f t="shared" si="18"/>
        <v>0</v>
      </c>
      <c r="U178" s="148">
        <v>0</v>
      </c>
      <c r="V178" s="148">
        <f t="shared" si="19"/>
        <v>0</v>
      </c>
      <c r="W178" s="148">
        <v>1.7999999999999999E-2</v>
      </c>
      <c r="X178" s="149">
        <f t="shared" si="20"/>
        <v>2.4055199999999997</v>
      </c>
      <c r="Y178" s="29"/>
      <c r="Z178" s="29"/>
      <c r="AA178" s="29"/>
      <c r="AB178" s="29"/>
      <c r="AC178" s="29"/>
      <c r="AD178" s="29"/>
      <c r="AE178" s="29"/>
      <c r="AR178" s="150" t="s">
        <v>257</v>
      </c>
      <c r="AT178" s="150" t="s">
        <v>153</v>
      </c>
      <c r="AU178" s="150" t="s">
        <v>88</v>
      </c>
      <c r="AY178" s="14" t="s">
        <v>152</v>
      </c>
      <c r="BE178" s="151">
        <f t="shared" si="21"/>
        <v>0</v>
      </c>
      <c r="BF178" s="151">
        <f t="shared" si="22"/>
        <v>0</v>
      </c>
      <c r="BG178" s="151">
        <f t="shared" si="23"/>
        <v>0</v>
      </c>
      <c r="BH178" s="151">
        <f t="shared" si="24"/>
        <v>0</v>
      </c>
      <c r="BI178" s="151">
        <f t="shared" si="25"/>
        <v>0</v>
      </c>
      <c r="BJ178" s="14" t="s">
        <v>86</v>
      </c>
      <c r="BK178" s="151">
        <f t="shared" si="26"/>
        <v>0</v>
      </c>
      <c r="BL178" s="14" t="s">
        <v>257</v>
      </c>
      <c r="BM178" s="150" t="s">
        <v>662</v>
      </c>
    </row>
    <row r="179" spans="1:65" s="2" customFormat="1" ht="24.15" customHeight="1">
      <c r="A179" s="29"/>
      <c r="B179" s="137"/>
      <c r="C179" s="138" t="s">
        <v>341</v>
      </c>
      <c r="D179" s="138" t="s">
        <v>153</v>
      </c>
      <c r="E179" s="139" t="s">
        <v>430</v>
      </c>
      <c r="F179" s="140" t="s">
        <v>431</v>
      </c>
      <c r="G179" s="141" t="s">
        <v>196</v>
      </c>
      <c r="H179" s="142">
        <v>133.63999999999999</v>
      </c>
      <c r="I179" s="143"/>
      <c r="J179" s="143"/>
      <c r="K179" s="144">
        <f t="shared" si="14"/>
        <v>0</v>
      </c>
      <c r="L179" s="140" t="s">
        <v>173</v>
      </c>
      <c r="M179" s="30"/>
      <c r="N179" s="145" t="s">
        <v>1</v>
      </c>
      <c r="O179" s="146" t="s">
        <v>41</v>
      </c>
      <c r="P179" s="147">
        <f t="shared" si="15"/>
        <v>0</v>
      </c>
      <c r="Q179" s="147">
        <f t="shared" si="16"/>
        <v>0</v>
      </c>
      <c r="R179" s="147">
        <f t="shared" si="17"/>
        <v>0</v>
      </c>
      <c r="S179" s="55"/>
      <c r="T179" s="148">
        <f t="shared" si="18"/>
        <v>0</v>
      </c>
      <c r="U179" s="148">
        <v>0</v>
      </c>
      <c r="V179" s="148">
        <f t="shared" si="19"/>
        <v>0</v>
      </c>
      <c r="W179" s="148">
        <v>0</v>
      </c>
      <c r="X179" s="149">
        <f t="shared" si="20"/>
        <v>0</v>
      </c>
      <c r="Y179" s="29"/>
      <c r="Z179" s="29"/>
      <c r="AA179" s="29"/>
      <c r="AB179" s="29"/>
      <c r="AC179" s="29"/>
      <c r="AD179" s="29"/>
      <c r="AE179" s="29"/>
      <c r="AR179" s="150" t="s">
        <v>257</v>
      </c>
      <c r="AT179" s="150" t="s">
        <v>153</v>
      </c>
      <c r="AU179" s="150" t="s">
        <v>88</v>
      </c>
      <c r="AY179" s="14" t="s">
        <v>152</v>
      </c>
      <c r="BE179" s="151">
        <f t="shared" si="21"/>
        <v>0</v>
      </c>
      <c r="BF179" s="151">
        <f t="shared" si="22"/>
        <v>0</v>
      </c>
      <c r="BG179" s="151">
        <f t="shared" si="23"/>
        <v>0</v>
      </c>
      <c r="BH179" s="151">
        <f t="shared" si="24"/>
        <v>0</v>
      </c>
      <c r="BI179" s="151">
        <f t="shared" si="25"/>
        <v>0</v>
      </c>
      <c r="BJ179" s="14" t="s">
        <v>86</v>
      </c>
      <c r="BK179" s="151">
        <f t="shared" si="26"/>
        <v>0</v>
      </c>
      <c r="BL179" s="14" t="s">
        <v>257</v>
      </c>
      <c r="BM179" s="150" t="s">
        <v>663</v>
      </c>
    </row>
    <row r="180" spans="1:65" s="2" customFormat="1" ht="22.8">
      <c r="A180" s="29"/>
      <c r="B180" s="137"/>
      <c r="C180" s="160" t="s">
        <v>345</v>
      </c>
      <c r="D180" s="160" t="s">
        <v>262</v>
      </c>
      <c r="E180" s="161" t="s">
        <v>433</v>
      </c>
      <c r="F180" s="162" t="s">
        <v>434</v>
      </c>
      <c r="G180" s="163" t="s">
        <v>375</v>
      </c>
      <c r="H180" s="164">
        <v>2.1120000000000001</v>
      </c>
      <c r="I180" s="165"/>
      <c r="J180" s="166"/>
      <c r="K180" s="167">
        <f t="shared" si="14"/>
        <v>0</v>
      </c>
      <c r="L180" s="162" t="s">
        <v>173</v>
      </c>
      <c r="M180" s="168"/>
      <c r="N180" s="169" t="s">
        <v>1</v>
      </c>
      <c r="O180" s="146" t="s">
        <v>41</v>
      </c>
      <c r="P180" s="147">
        <f t="shared" si="15"/>
        <v>0</v>
      </c>
      <c r="Q180" s="147">
        <f t="shared" si="16"/>
        <v>0</v>
      </c>
      <c r="R180" s="147">
        <f t="shared" si="17"/>
        <v>0</v>
      </c>
      <c r="S180" s="55"/>
      <c r="T180" s="148">
        <f t="shared" si="18"/>
        <v>0</v>
      </c>
      <c r="U180" s="148">
        <v>0.55000000000000004</v>
      </c>
      <c r="V180" s="148">
        <f t="shared" si="19"/>
        <v>1.1616000000000002</v>
      </c>
      <c r="W180" s="148">
        <v>0</v>
      </c>
      <c r="X180" s="149">
        <f t="shared" si="20"/>
        <v>0</v>
      </c>
      <c r="Y180" s="29"/>
      <c r="Z180" s="29"/>
      <c r="AA180" s="29"/>
      <c r="AB180" s="29"/>
      <c r="AC180" s="29"/>
      <c r="AD180" s="29"/>
      <c r="AE180" s="29"/>
      <c r="AR180" s="150" t="s">
        <v>265</v>
      </c>
      <c r="AT180" s="150" t="s">
        <v>262</v>
      </c>
      <c r="AU180" s="150" t="s">
        <v>88</v>
      </c>
      <c r="AY180" s="14" t="s">
        <v>152</v>
      </c>
      <c r="BE180" s="151">
        <f t="shared" si="21"/>
        <v>0</v>
      </c>
      <c r="BF180" s="151">
        <f t="shared" si="22"/>
        <v>0</v>
      </c>
      <c r="BG180" s="151">
        <f t="shared" si="23"/>
        <v>0</v>
      </c>
      <c r="BH180" s="151">
        <f t="shared" si="24"/>
        <v>0</v>
      </c>
      <c r="BI180" s="151">
        <f t="shared" si="25"/>
        <v>0</v>
      </c>
      <c r="BJ180" s="14" t="s">
        <v>86</v>
      </c>
      <c r="BK180" s="151">
        <f t="shared" si="26"/>
        <v>0</v>
      </c>
      <c r="BL180" s="14" t="s">
        <v>257</v>
      </c>
      <c r="BM180" s="150" t="s">
        <v>664</v>
      </c>
    </row>
    <row r="181" spans="1:65" s="2" customFormat="1" ht="24.15" customHeight="1">
      <c r="A181" s="29"/>
      <c r="B181" s="137"/>
      <c r="C181" s="138" t="s">
        <v>349</v>
      </c>
      <c r="D181" s="138" t="s">
        <v>153</v>
      </c>
      <c r="E181" s="139" t="s">
        <v>436</v>
      </c>
      <c r="F181" s="140" t="s">
        <v>437</v>
      </c>
      <c r="G181" s="141" t="s">
        <v>196</v>
      </c>
      <c r="H181" s="142">
        <v>143.74</v>
      </c>
      <c r="I181" s="143"/>
      <c r="J181" s="143"/>
      <c r="K181" s="144">
        <f t="shared" si="14"/>
        <v>0</v>
      </c>
      <c r="L181" s="140" t="s">
        <v>173</v>
      </c>
      <c r="M181" s="30"/>
      <c r="N181" s="145" t="s">
        <v>1</v>
      </c>
      <c r="O181" s="146" t="s">
        <v>41</v>
      </c>
      <c r="P181" s="147">
        <f t="shared" si="15"/>
        <v>0</v>
      </c>
      <c r="Q181" s="147">
        <f t="shared" si="16"/>
        <v>0</v>
      </c>
      <c r="R181" s="147">
        <f t="shared" si="17"/>
        <v>0</v>
      </c>
      <c r="S181" s="55"/>
      <c r="T181" s="148">
        <f t="shared" si="18"/>
        <v>0</v>
      </c>
      <c r="U181" s="148">
        <v>1.8000000000000001E-4</v>
      </c>
      <c r="V181" s="148">
        <f t="shared" si="19"/>
        <v>2.5873200000000002E-2</v>
      </c>
      <c r="W181" s="148">
        <v>0</v>
      </c>
      <c r="X181" s="149">
        <f t="shared" si="20"/>
        <v>0</v>
      </c>
      <c r="Y181" s="29"/>
      <c r="Z181" s="29"/>
      <c r="AA181" s="29"/>
      <c r="AB181" s="29"/>
      <c r="AC181" s="29"/>
      <c r="AD181" s="29"/>
      <c r="AE181" s="29"/>
      <c r="AR181" s="150" t="s">
        <v>257</v>
      </c>
      <c r="AT181" s="150" t="s">
        <v>153</v>
      </c>
      <c r="AU181" s="150" t="s">
        <v>88</v>
      </c>
      <c r="AY181" s="14" t="s">
        <v>152</v>
      </c>
      <c r="BE181" s="151">
        <f t="shared" si="21"/>
        <v>0</v>
      </c>
      <c r="BF181" s="151">
        <f t="shared" si="22"/>
        <v>0</v>
      </c>
      <c r="BG181" s="151">
        <f t="shared" si="23"/>
        <v>0</v>
      </c>
      <c r="BH181" s="151">
        <f t="shared" si="24"/>
        <v>0</v>
      </c>
      <c r="BI181" s="151">
        <f t="shared" si="25"/>
        <v>0</v>
      </c>
      <c r="BJ181" s="14" t="s">
        <v>86</v>
      </c>
      <c r="BK181" s="151">
        <f t="shared" si="26"/>
        <v>0</v>
      </c>
      <c r="BL181" s="14" t="s">
        <v>257</v>
      </c>
      <c r="BM181" s="150" t="s">
        <v>665</v>
      </c>
    </row>
    <row r="182" spans="1:65" s="2" customFormat="1" ht="24.15" customHeight="1">
      <c r="A182" s="29"/>
      <c r="B182" s="137"/>
      <c r="C182" s="138" t="s">
        <v>353</v>
      </c>
      <c r="D182" s="138" t="s">
        <v>153</v>
      </c>
      <c r="E182" s="139" t="s">
        <v>666</v>
      </c>
      <c r="F182" s="140" t="s">
        <v>667</v>
      </c>
      <c r="G182" s="141" t="s">
        <v>304</v>
      </c>
      <c r="H182" s="170"/>
      <c r="I182" s="143"/>
      <c r="J182" s="143"/>
      <c r="K182" s="144">
        <f t="shared" si="14"/>
        <v>0</v>
      </c>
      <c r="L182" s="140" t="s">
        <v>173</v>
      </c>
      <c r="M182" s="30"/>
      <c r="N182" s="145" t="s">
        <v>1</v>
      </c>
      <c r="O182" s="146" t="s">
        <v>41</v>
      </c>
      <c r="P182" s="147">
        <f t="shared" si="15"/>
        <v>0</v>
      </c>
      <c r="Q182" s="147">
        <f t="shared" si="16"/>
        <v>0</v>
      </c>
      <c r="R182" s="147">
        <f t="shared" si="17"/>
        <v>0</v>
      </c>
      <c r="S182" s="55"/>
      <c r="T182" s="148">
        <f t="shared" si="18"/>
        <v>0</v>
      </c>
      <c r="U182" s="148">
        <v>0</v>
      </c>
      <c r="V182" s="148">
        <f t="shared" si="19"/>
        <v>0</v>
      </c>
      <c r="W182" s="148">
        <v>0</v>
      </c>
      <c r="X182" s="149">
        <f t="shared" si="20"/>
        <v>0</v>
      </c>
      <c r="Y182" s="29"/>
      <c r="Z182" s="29"/>
      <c r="AA182" s="29"/>
      <c r="AB182" s="29"/>
      <c r="AC182" s="29"/>
      <c r="AD182" s="29"/>
      <c r="AE182" s="29"/>
      <c r="AR182" s="150" t="s">
        <v>257</v>
      </c>
      <c r="AT182" s="150" t="s">
        <v>153</v>
      </c>
      <c r="AU182" s="150" t="s">
        <v>88</v>
      </c>
      <c r="AY182" s="14" t="s">
        <v>152</v>
      </c>
      <c r="BE182" s="151">
        <f t="shared" si="21"/>
        <v>0</v>
      </c>
      <c r="BF182" s="151">
        <f t="shared" si="22"/>
        <v>0</v>
      </c>
      <c r="BG182" s="151">
        <f t="shared" si="23"/>
        <v>0</v>
      </c>
      <c r="BH182" s="151">
        <f t="shared" si="24"/>
        <v>0</v>
      </c>
      <c r="BI182" s="151">
        <f t="shared" si="25"/>
        <v>0</v>
      </c>
      <c r="BJ182" s="14" t="s">
        <v>86</v>
      </c>
      <c r="BK182" s="151">
        <f t="shared" si="26"/>
        <v>0</v>
      </c>
      <c r="BL182" s="14" t="s">
        <v>257</v>
      </c>
      <c r="BM182" s="150" t="s">
        <v>668</v>
      </c>
    </row>
    <row r="183" spans="1:65" s="12" customFormat="1" ht="22.8" customHeight="1">
      <c r="B183" s="125"/>
      <c r="D183" s="126" t="s">
        <v>77</v>
      </c>
      <c r="E183" s="152" t="s">
        <v>442</v>
      </c>
      <c r="F183" s="152" t="s">
        <v>443</v>
      </c>
      <c r="I183" s="128"/>
      <c r="J183" s="128"/>
      <c r="K183" s="153">
        <f>BK183</f>
        <v>0</v>
      </c>
      <c r="M183" s="125"/>
      <c r="N183" s="130"/>
      <c r="O183" s="131"/>
      <c r="P183" s="131"/>
      <c r="Q183" s="132">
        <f>SUM(Q184:Q194)</f>
        <v>0</v>
      </c>
      <c r="R183" s="132">
        <f>SUM(R184:R194)</f>
        <v>0</v>
      </c>
      <c r="S183" s="131"/>
      <c r="T183" s="133">
        <f>SUM(T184:T194)</f>
        <v>0</v>
      </c>
      <c r="U183" s="131"/>
      <c r="V183" s="133">
        <f>SUM(V184:V194)</f>
        <v>6.5658120799999988</v>
      </c>
      <c r="W183" s="131"/>
      <c r="X183" s="134">
        <f>SUM(X184:X194)</f>
        <v>0</v>
      </c>
      <c r="AR183" s="126" t="s">
        <v>88</v>
      </c>
      <c r="AT183" s="135" t="s">
        <v>77</v>
      </c>
      <c r="AU183" s="135" t="s">
        <v>86</v>
      </c>
      <c r="AY183" s="126" t="s">
        <v>152</v>
      </c>
      <c r="BK183" s="136">
        <f>SUM(BK184:BK194)</f>
        <v>0</v>
      </c>
    </row>
    <row r="184" spans="1:65" s="2" customFormat="1" ht="24.15" customHeight="1">
      <c r="A184" s="29"/>
      <c r="B184" s="137"/>
      <c r="C184" s="138" t="s">
        <v>98</v>
      </c>
      <c r="D184" s="138" t="s">
        <v>153</v>
      </c>
      <c r="E184" s="139" t="s">
        <v>669</v>
      </c>
      <c r="F184" s="140" t="s">
        <v>670</v>
      </c>
      <c r="G184" s="141" t="s">
        <v>196</v>
      </c>
      <c r="H184" s="142">
        <v>3.9359999999999999</v>
      </c>
      <c r="I184" s="143"/>
      <c r="J184" s="143"/>
      <c r="K184" s="144">
        <f t="shared" ref="K184:K194" si="27">ROUND(P184*H184,2)</f>
        <v>0</v>
      </c>
      <c r="L184" s="140" t="s">
        <v>173</v>
      </c>
      <c r="M184" s="30"/>
      <c r="N184" s="145" t="s">
        <v>1</v>
      </c>
      <c r="O184" s="146" t="s">
        <v>41</v>
      </c>
      <c r="P184" s="147">
        <f t="shared" ref="P184:P194" si="28">I184+J184</f>
        <v>0</v>
      </c>
      <c r="Q184" s="147">
        <f t="shared" ref="Q184:Q194" si="29">ROUND(I184*H184,2)</f>
        <v>0</v>
      </c>
      <c r="R184" s="147">
        <f t="shared" ref="R184:R194" si="30">ROUND(J184*H184,2)</f>
        <v>0</v>
      </c>
      <c r="S184" s="55"/>
      <c r="T184" s="148">
        <f t="shared" ref="T184:T194" si="31">S184*H184</f>
        <v>0</v>
      </c>
      <c r="U184" s="148">
        <v>2.8660000000000001E-2</v>
      </c>
      <c r="V184" s="148">
        <f t="shared" ref="V184:V194" si="32">U184*H184</f>
        <v>0.11280576</v>
      </c>
      <c r="W184" s="148">
        <v>0</v>
      </c>
      <c r="X184" s="149">
        <f t="shared" ref="X184:X194" si="33">W184*H184</f>
        <v>0</v>
      </c>
      <c r="Y184" s="29"/>
      <c r="Z184" s="29"/>
      <c r="AA184" s="29"/>
      <c r="AB184" s="29"/>
      <c r="AC184" s="29"/>
      <c r="AD184" s="29"/>
      <c r="AE184" s="29"/>
      <c r="AR184" s="150" t="s">
        <v>257</v>
      </c>
      <c r="AT184" s="150" t="s">
        <v>153</v>
      </c>
      <c r="AU184" s="150" t="s">
        <v>88</v>
      </c>
      <c r="AY184" s="14" t="s">
        <v>152</v>
      </c>
      <c r="BE184" s="151">
        <f t="shared" ref="BE184:BE194" si="34">IF(O184="základní",K184,0)</f>
        <v>0</v>
      </c>
      <c r="BF184" s="151">
        <f t="shared" ref="BF184:BF194" si="35">IF(O184="snížená",K184,0)</f>
        <v>0</v>
      </c>
      <c r="BG184" s="151">
        <f t="shared" ref="BG184:BG194" si="36">IF(O184="zákl. přenesená",K184,0)</f>
        <v>0</v>
      </c>
      <c r="BH184" s="151">
        <f t="shared" ref="BH184:BH194" si="37">IF(O184="sníž. přenesená",K184,0)</f>
        <v>0</v>
      </c>
      <c r="BI184" s="151">
        <f t="shared" ref="BI184:BI194" si="38">IF(O184="nulová",K184,0)</f>
        <v>0</v>
      </c>
      <c r="BJ184" s="14" t="s">
        <v>86</v>
      </c>
      <c r="BK184" s="151">
        <f t="shared" ref="BK184:BK194" si="39">ROUND(P184*H184,2)</f>
        <v>0</v>
      </c>
      <c r="BL184" s="14" t="s">
        <v>257</v>
      </c>
      <c r="BM184" s="150" t="s">
        <v>671</v>
      </c>
    </row>
    <row r="185" spans="1:65" s="2" customFormat="1" ht="24.15" customHeight="1">
      <c r="A185" s="29"/>
      <c r="B185" s="137"/>
      <c r="C185" s="138" t="s">
        <v>458</v>
      </c>
      <c r="D185" s="138" t="s">
        <v>153</v>
      </c>
      <c r="E185" s="139" t="s">
        <v>672</v>
      </c>
      <c r="F185" s="140" t="s">
        <v>673</v>
      </c>
      <c r="G185" s="141" t="s">
        <v>196</v>
      </c>
      <c r="H185" s="142">
        <v>22.6</v>
      </c>
      <c r="I185" s="143"/>
      <c r="J185" s="143"/>
      <c r="K185" s="144">
        <f t="shared" si="27"/>
        <v>0</v>
      </c>
      <c r="L185" s="140" t="s">
        <v>173</v>
      </c>
      <c r="M185" s="30"/>
      <c r="N185" s="145" t="s">
        <v>1</v>
      </c>
      <c r="O185" s="146" t="s">
        <v>41</v>
      </c>
      <c r="P185" s="147">
        <f t="shared" si="28"/>
        <v>0</v>
      </c>
      <c r="Q185" s="147">
        <f t="shared" si="29"/>
        <v>0</v>
      </c>
      <c r="R185" s="147">
        <f t="shared" si="30"/>
        <v>0</v>
      </c>
      <c r="S185" s="55"/>
      <c r="T185" s="148">
        <f t="shared" si="31"/>
        <v>0</v>
      </c>
      <c r="U185" s="148">
        <v>5.2760000000000001E-2</v>
      </c>
      <c r="V185" s="148">
        <f t="shared" si="32"/>
        <v>1.1923760000000001</v>
      </c>
      <c r="W185" s="148">
        <v>0</v>
      </c>
      <c r="X185" s="149">
        <f t="shared" si="33"/>
        <v>0</v>
      </c>
      <c r="Y185" s="29"/>
      <c r="Z185" s="29"/>
      <c r="AA185" s="29"/>
      <c r="AB185" s="29"/>
      <c r="AC185" s="29"/>
      <c r="AD185" s="29"/>
      <c r="AE185" s="29"/>
      <c r="AR185" s="150" t="s">
        <v>257</v>
      </c>
      <c r="AT185" s="150" t="s">
        <v>153</v>
      </c>
      <c r="AU185" s="150" t="s">
        <v>88</v>
      </c>
      <c r="AY185" s="14" t="s">
        <v>152</v>
      </c>
      <c r="BE185" s="151">
        <f t="shared" si="34"/>
        <v>0</v>
      </c>
      <c r="BF185" s="151">
        <f t="shared" si="35"/>
        <v>0</v>
      </c>
      <c r="BG185" s="151">
        <f t="shared" si="36"/>
        <v>0</v>
      </c>
      <c r="BH185" s="151">
        <f t="shared" si="37"/>
        <v>0</v>
      </c>
      <c r="BI185" s="151">
        <f t="shared" si="38"/>
        <v>0</v>
      </c>
      <c r="BJ185" s="14" t="s">
        <v>86</v>
      </c>
      <c r="BK185" s="151">
        <f t="shared" si="39"/>
        <v>0</v>
      </c>
      <c r="BL185" s="14" t="s">
        <v>257</v>
      </c>
      <c r="BM185" s="150" t="s">
        <v>674</v>
      </c>
    </row>
    <row r="186" spans="1:65" s="2" customFormat="1" ht="37.799999999999997" customHeight="1">
      <c r="A186" s="29"/>
      <c r="B186" s="137"/>
      <c r="C186" s="138" t="s">
        <v>460</v>
      </c>
      <c r="D186" s="138" t="s">
        <v>153</v>
      </c>
      <c r="E186" s="139" t="s">
        <v>675</v>
      </c>
      <c r="F186" s="140" t="s">
        <v>676</v>
      </c>
      <c r="G186" s="141" t="s">
        <v>196</v>
      </c>
      <c r="H186" s="142">
        <v>9.06</v>
      </c>
      <c r="I186" s="143"/>
      <c r="J186" s="143"/>
      <c r="K186" s="144">
        <f t="shared" si="27"/>
        <v>0</v>
      </c>
      <c r="L186" s="140" t="s">
        <v>173</v>
      </c>
      <c r="M186" s="30"/>
      <c r="N186" s="145" t="s">
        <v>1</v>
      </c>
      <c r="O186" s="146" t="s">
        <v>41</v>
      </c>
      <c r="P186" s="147">
        <f t="shared" si="28"/>
        <v>0</v>
      </c>
      <c r="Q186" s="147">
        <f t="shared" si="29"/>
        <v>0</v>
      </c>
      <c r="R186" s="147">
        <f t="shared" si="30"/>
        <v>0</v>
      </c>
      <c r="S186" s="55"/>
      <c r="T186" s="148">
        <f t="shared" si="31"/>
        <v>0</v>
      </c>
      <c r="U186" s="148">
        <v>5.2290000000000003E-2</v>
      </c>
      <c r="V186" s="148">
        <f t="shared" si="32"/>
        <v>0.47374740000000004</v>
      </c>
      <c r="W186" s="148">
        <v>0</v>
      </c>
      <c r="X186" s="149">
        <f t="shared" si="33"/>
        <v>0</v>
      </c>
      <c r="Y186" s="29"/>
      <c r="Z186" s="29"/>
      <c r="AA186" s="29"/>
      <c r="AB186" s="29"/>
      <c r="AC186" s="29"/>
      <c r="AD186" s="29"/>
      <c r="AE186" s="29"/>
      <c r="AR186" s="150" t="s">
        <v>257</v>
      </c>
      <c r="AT186" s="150" t="s">
        <v>153</v>
      </c>
      <c r="AU186" s="150" t="s">
        <v>88</v>
      </c>
      <c r="AY186" s="14" t="s">
        <v>152</v>
      </c>
      <c r="BE186" s="151">
        <f t="shared" si="34"/>
        <v>0</v>
      </c>
      <c r="BF186" s="151">
        <f t="shared" si="35"/>
        <v>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86</v>
      </c>
      <c r="BK186" s="151">
        <f t="shared" si="39"/>
        <v>0</v>
      </c>
      <c r="BL186" s="14" t="s">
        <v>257</v>
      </c>
      <c r="BM186" s="150" t="s">
        <v>677</v>
      </c>
    </row>
    <row r="187" spans="1:65" s="2" customFormat="1" ht="24.15" customHeight="1">
      <c r="A187" s="29"/>
      <c r="B187" s="137"/>
      <c r="C187" s="138" t="s">
        <v>462</v>
      </c>
      <c r="D187" s="138" t="s">
        <v>153</v>
      </c>
      <c r="E187" s="139" t="s">
        <v>678</v>
      </c>
      <c r="F187" s="140" t="s">
        <v>679</v>
      </c>
      <c r="G187" s="141" t="s">
        <v>196</v>
      </c>
      <c r="H187" s="142">
        <v>54.735999999999997</v>
      </c>
      <c r="I187" s="143"/>
      <c r="J187" s="143"/>
      <c r="K187" s="144">
        <f t="shared" si="27"/>
        <v>0</v>
      </c>
      <c r="L187" s="140" t="s">
        <v>173</v>
      </c>
      <c r="M187" s="30"/>
      <c r="N187" s="145" t="s">
        <v>1</v>
      </c>
      <c r="O187" s="146" t="s">
        <v>41</v>
      </c>
      <c r="P187" s="147">
        <f t="shared" si="28"/>
        <v>0</v>
      </c>
      <c r="Q187" s="147">
        <f t="shared" si="29"/>
        <v>0</v>
      </c>
      <c r="R187" s="147">
        <f t="shared" si="30"/>
        <v>0</v>
      </c>
      <c r="S187" s="55"/>
      <c r="T187" s="148">
        <f t="shared" si="31"/>
        <v>0</v>
      </c>
      <c r="U187" s="148">
        <v>1.7950000000000001E-2</v>
      </c>
      <c r="V187" s="148">
        <f t="shared" si="32"/>
        <v>0.98251120000000003</v>
      </c>
      <c r="W187" s="148">
        <v>0</v>
      </c>
      <c r="X187" s="149">
        <f t="shared" si="33"/>
        <v>0</v>
      </c>
      <c r="Y187" s="29"/>
      <c r="Z187" s="29"/>
      <c r="AA187" s="29"/>
      <c r="AB187" s="29"/>
      <c r="AC187" s="29"/>
      <c r="AD187" s="29"/>
      <c r="AE187" s="29"/>
      <c r="AR187" s="150" t="s">
        <v>257</v>
      </c>
      <c r="AT187" s="150" t="s">
        <v>153</v>
      </c>
      <c r="AU187" s="150" t="s">
        <v>88</v>
      </c>
      <c r="AY187" s="14" t="s">
        <v>152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86</v>
      </c>
      <c r="BK187" s="151">
        <f t="shared" si="39"/>
        <v>0</v>
      </c>
      <c r="BL187" s="14" t="s">
        <v>257</v>
      </c>
      <c r="BM187" s="150" t="s">
        <v>680</v>
      </c>
    </row>
    <row r="188" spans="1:65" s="2" customFormat="1" ht="24.15" customHeight="1">
      <c r="A188" s="29"/>
      <c r="B188" s="137"/>
      <c r="C188" s="138" t="s">
        <v>464</v>
      </c>
      <c r="D188" s="138" t="s">
        <v>153</v>
      </c>
      <c r="E188" s="139" t="s">
        <v>681</v>
      </c>
      <c r="F188" s="140" t="s">
        <v>682</v>
      </c>
      <c r="G188" s="141" t="s">
        <v>325</v>
      </c>
      <c r="H188" s="142">
        <v>19.8</v>
      </c>
      <c r="I188" s="143"/>
      <c r="J188" s="143"/>
      <c r="K188" s="144">
        <f t="shared" si="27"/>
        <v>0</v>
      </c>
      <c r="L188" s="140" t="s">
        <v>173</v>
      </c>
      <c r="M188" s="30"/>
      <c r="N188" s="145" t="s">
        <v>1</v>
      </c>
      <c r="O188" s="146" t="s">
        <v>41</v>
      </c>
      <c r="P188" s="147">
        <f t="shared" si="28"/>
        <v>0</v>
      </c>
      <c r="Q188" s="147">
        <f t="shared" si="29"/>
        <v>0</v>
      </c>
      <c r="R188" s="147">
        <f t="shared" si="30"/>
        <v>0</v>
      </c>
      <c r="S188" s="55"/>
      <c r="T188" s="148">
        <f t="shared" si="31"/>
        <v>0</v>
      </c>
      <c r="U188" s="148">
        <v>9.1E-4</v>
      </c>
      <c r="V188" s="148">
        <f t="shared" si="32"/>
        <v>1.8017999999999999E-2</v>
      </c>
      <c r="W188" s="148">
        <v>0</v>
      </c>
      <c r="X188" s="149">
        <f t="shared" si="33"/>
        <v>0</v>
      </c>
      <c r="Y188" s="29"/>
      <c r="Z188" s="29"/>
      <c r="AA188" s="29"/>
      <c r="AB188" s="29"/>
      <c r="AC188" s="29"/>
      <c r="AD188" s="29"/>
      <c r="AE188" s="29"/>
      <c r="AR188" s="150" t="s">
        <v>257</v>
      </c>
      <c r="AT188" s="150" t="s">
        <v>153</v>
      </c>
      <c r="AU188" s="150" t="s">
        <v>88</v>
      </c>
      <c r="AY188" s="14" t="s">
        <v>152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86</v>
      </c>
      <c r="BK188" s="151">
        <f t="shared" si="39"/>
        <v>0</v>
      </c>
      <c r="BL188" s="14" t="s">
        <v>257</v>
      </c>
      <c r="BM188" s="150" t="s">
        <v>683</v>
      </c>
    </row>
    <row r="189" spans="1:65" s="2" customFormat="1" ht="24.15" customHeight="1">
      <c r="A189" s="29"/>
      <c r="B189" s="137"/>
      <c r="C189" s="138" t="s">
        <v>466</v>
      </c>
      <c r="D189" s="138" t="s">
        <v>153</v>
      </c>
      <c r="E189" s="139" t="s">
        <v>684</v>
      </c>
      <c r="F189" s="140" t="s">
        <v>685</v>
      </c>
      <c r="G189" s="141" t="s">
        <v>196</v>
      </c>
      <c r="H189" s="142">
        <v>204.876</v>
      </c>
      <c r="I189" s="143"/>
      <c r="J189" s="143"/>
      <c r="K189" s="144">
        <f t="shared" si="27"/>
        <v>0</v>
      </c>
      <c r="L189" s="140" t="s">
        <v>173</v>
      </c>
      <c r="M189" s="30"/>
      <c r="N189" s="145" t="s">
        <v>1</v>
      </c>
      <c r="O189" s="146" t="s">
        <v>41</v>
      </c>
      <c r="P189" s="147">
        <f t="shared" si="28"/>
        <v>0</v>
      </c>
      <c r="Q189" s="147">
        <f t="shared" si="29"/>
        <v>0</v>
      </c>
      <c r="R189" s="147">
        <f t="shared" si="30"/>
        <v>0</v>
      </c>
      <c r="S189" s="55"/>
      <c r="T189" s="148">
        <f t="shared" si="31"/>
        <v>0</v>
      </c>
      <c r="U189" s="148">
        <v>0</v>
      </c>
      <c r="V189" s="148">
        <f t="shared" si="32"/>
        <v>0</v>
      </c>
      <c r="W189" s="148">
        <v>0</v>
      </c>
      <c r="X189" s="149">
        <f t="shared" si="33"/>
        <v>0</v>
      </c>
      <c r="Y189" s="29"/>
      <c r="Z189" s="29"/>
      <c r="AA189" s="29"/>
      <c r="AB189" s="29"/>
      <c r="AC189" s="29"/>
      <c r="AD189" s="29"/>
      <c r="AE189" s="29"/>
      <c r="AR189" s="150" t="s">
        <v>257</v>
      </c>
      <c r="AT189" s="150" t="s">
        <v>153</v>
      </c>
      <c r="AU189" s="150" t="s">
        <v>88</v>
      </c>
      <c r="AY189" s="14" t="s">
        <v>152</v>
      </c>
      <c r="BE189" s="151">
        <f t="shared" si="34"/>
        <v>0</v>
      </c>
      <c r="BF189" s="151">
        <f t="shared" si="35"/>
        <v>0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86</v>
      </c>
      <c r="BK189" s="151">
        <f t="shared" si="39"/>
        <v>0</v>
      </c>
      <c r="BL189" s="14" t="s">
        <v>257</v>
      </c>
      <c r="BM189" s="150" t="s">
        <v>686</v>
      </c>
    </row>
    <row r="190" spans="1:65" s="2" customFormat="1" ht="24.15" customHeight="1">
      <c r="A190" s="29"/>
      <c r="B190" s="137"/>
      <c r="C190" s="160" t="s">
        <v>468</v>
      </c>
      <c r="D190" s="160" t="s">
        <v>262</v>
      </c>
      <c r="E190" s="161" t="s">
        <v>687</v>
      </c>
      <c r="F190" s="162" t="s">
        <v>688</v>
      </c>
      <c r="G190" s="163" t="s">
        <v>196</v>
      </c>
      <c r="H190" s="164">
        <v>230.178</v>
      </c>
      <c r="I190" s="165"/>
      <c r="J190" s="166"/>
      <c r="K190" s="167">
        <f t="shared" si="27"/>
        <v>0</v>
      </c>
      <c r="L190" s="162" t="s">
        <v>173</v>
      </c>
      <c r="M190" s="168"/>
      <c r="N190" s="169" t="s">
        <v>1</v>
      </c>
      <c r="O190" s="146" t="s">
        <v>41</v>
      </c>
      <c r="P190" s="147">
        <f t="shared" si="28"/>
        <v>0</v>
      </c>
      <c r="Q190" s="147">
        <f t="shared" si="29"/>
        <v>0</v>
      </c>
      <c r="R190" s="147">
        <f t="shared" si="30"/>
        <v>0</v>
      </c>
      <c r="S190" s="55"/>
      <c r="T190" s="148">
        <f t="shared" si="31"/>
        <v>0</v>
      </c>
      <c r="U190" s="148">
        <v>1.3999999999999999E-4</v>
      </c>
      <c r="V190" s="148">
        <f t="shared" si="32"/>
        <v>3.2224919999999997E-2</v>
      </c>
      <c r="W190" s="148">
        <v>0</v>
      </c>
      <c r="X190" s="149">
        <f t="shared" si="33"/>
        <v>0</v>
      </c>
      <c r="Y190" s="29"/>
      <c r="Z190" s="29"/>
      <c r="AA190" s="29"/>
      <c r="AB190" s="29"/>
      <c r="AC190" s="29"/>
      <c r="AD190" s="29"/>
      <c r="AE190" s="29"/>
      <c r="AR190" s="150" t="s">
        <v>265</v>
      </c>
      <c r="AT190" s="150" t="s">
        <v>262</v>
      </c>
      <c r="AU190" s="150" t="s">
        <v>88</v>
      </c>
      <c r="AY190" s="14" t="s">
        <v>152</v>
      </c>
      <c r="BE190" s="151">
        <f t="shared" si="34"/>
        <v>0</v>
      </c>
      <c r="BF190" s="151">
        <f t="shared" si="35"/>
        <v>0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86</v>
      </c>
      <c r="BK190" s="151">
        <f t="shared" si="39"/>
        <v>0</v>
      </c>
      <c r="BL190" s="14" t="s">
        <v>257</v>
      </c>
      <c r="BM190" s="150" t="s">
        <v>689</v>
      </c>
    </row>
    <row r="191" spans="1:65" s="2" customFormat="1" ht="37.799999999999997" customHeight="1">
      <c r="A191" s="29"/>
      <c r="B191" s="137"/>
      <c r="C191" s="138" t="s">
        <v>472</v>
      </c>
      <c r="D191" s="138" t="s">
        <v>153</v>
      </c>
      <c r="E191" s="139" t="s">
        <v>690</v>
      </c>
      <c r="F191" s="140" t="s">
        <v>691</v>
      </c>
      <c r="G191" s="141" t="s">
        <v>196</v>
      </c>
      <c r="H191" s="142">
        <v>150.13999999999999</v>
      </c>
      <c r="I191" s="143"/>
      <c r="J191" s="143"/>
      <c r="K191" s="144">
        <f t="shared" si="27"/>
        <v>0</v>
      </c>
      <c r="L191" s="140" t="s">
        <v>173</v>
      </c>
      <c r="M191" s="30"/>
      <c r="N191" s="145" t="s">
        <v>1</v>
      </c>
      <c r="O191" s="146" t="s">
        <v>41</v>
      </c>
      <c r="P191" s="147">
        <f t="shared" si="28"/>
        <v>0</v>
      </c>
      <c r="Q191" s="147">
        <f t="shared" si="29"/>
        <v>0</v>
      </c>
      <c r="R191" s="147">
        <f t="shared" si="30"/>
        <v>0</v>
      </c>
      <c r="S191" s="55"/>
      <c r="T191" s="148">
        <f t="shared" si="31"/>
        <v>0</v>
      </c>
      <c r="U191" s="148">
        <v>2.1319999999999999E-2</v>
      </c>
      <c r="V191" s="148">
        <f t="shared" si="32"/>
        <v>3.2009847999999996</v>
      </c>
      <c r="W191" s="148">
        <v>0</v>
      </c>
      <c r="X191" s="149">
        <f t="shared" si="33"/>
        <v>0</v>
      </c>
      <c r="Y191" s="29"/>
      <c r="Z191" s="29"/>
      <c r="AA191" s="29"/>
      <c r="AB191" s="29"/>
      <c r="AC191" s="29"/>
      <c r="AD191" s="29"/>
      <c r="AE191" s="29"/>
      <c r="AR191" s="150" t="s">
        <v>257</v>
      </c>
      <c r="AT191" s="150" t="s">
        <v>153</v>
      </c>
      <c r="AU191" s="150" t="s">
        <v>88</v>
      </c>
      <c r="AY191" s="14" t="s">
        <v>152</v>
      </c>
      <c r="BE191" s="151">
        <f t="shared" si="34"/>
        <v>0</v>
      </c>
      <c r="BF191" s="151">
        <f t="shared" si="35"/>
        <v>0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86</v>
      </c>
      <c r="BK191" s="151">
        <f t="shared" si="39"/>
        <v>0</v>
      </c>
      <c r="BL191" s="14" t="s">
        <v>257</v>
      </c>
      <c r="BM191" s="150" t="s">
        <v>692</v>
      </c>
    </row>
    <row r="192" spans="1:65" s="2" customFormat="1" ht="24.15" customHeight="1">
      <c r="A192" s="29"/>
      <c r="B192" s="137"/>
      <c r="C192" s="138" t="s">
        <v>476</v>
      </c>
      <c r="D192" s="138" t="s">
        <v>153</v>
      </c>
      <c r="E192" s="139" t="s">
        <v>693</v>
      </c>
      <c r="F192" s="140" t="s">
        <v>694</v>
      </c>
      <c r="G192" s="141" t="s">
        <v>325</v>
      </c>
      <c r="H192" s="142">
        <v>12</v>
      </c>
      <c r="I192" s="143"/>
      <c r="J192" s="143"/>
      <c r="K192" s="144">
        <f t="shared" si="27"/>
        <v>0</v>
      </c>
      <c r="L192" s="140" t="s">
        <v>173</v>
      </c>
      <c r="M192" s="30"/>
      <c r="N192" s="145" t="s">
        <v>1</v>
      </c>
      <c r="O192" s="146" t="s">
        <v>41</v>
      </c>
      <c r="P192" s="147">
        <f t="shared" si="28"/>
        <v>0</v>
      </c>
      <c r="Q192" s="147">
        <f t="shared" si="29"/>
        <v>0</v>
      </c>
      <c r="R192" s="147">
        <f t="shared" si="30"/>
        <v>0</v>
      </c>
      <c r="S192" s="55"/>
      <c r="T192" s="148">
        <f t="shared" si="31"/>
        <v>0</v>
      </c>
      <c r="U192" s="148">
        <v>2.4119999999999999E-2</v>
      </c>
      <c r="V192" s="148">
        <f t="shared" si="32"/>
        <v>0.28943999999999998</v>
      </c>
      <c r="W192" s="148">
        <v>0</v>
      </c>
      <c r="X192" s="149">
        <f t="shared" si="33"/>
        <v>0</v>
      </c>
      <c r="Y192" s="29"/>
      <c r="Z192" s="29"/>
      <c r="AA192" s="29"/>
      <c r="AB192" s="29"/>
      <c r="AC192" s="29"/>
      <c r="AD192" s="29"/>
      <c r="AE192" s="29"/>
      <c r="AR192" s="150" t="s">
        <v>257</v>
      </c>
      <c r="AT192" s="150" t="s">
        <v>153</v>
      </c>
      <c r="AU192" s="150" t="s">
        <v>88</v>
      </c>
      <c r="AY192" s="14" t="s">
        <v>152</v>
      </c>
      <c r="BE192" s="151">
        <f t="shared" si="34"/>
        <v>0</v>
      </c>
      <c r="BF192" s="151">
        <f t="shared" si="35"/>
        <v>0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86</v>
      </c>
      <c r="BK192" s="151">
        <f t="shared" si="39"/>
        <v>0</v>
      </c>
      <c r="BL192" s="14" t="s">
        <v>257</v>
      </c>
      <c r="BM192" s="150" t="s">
        <v>695</v>
      </c>
    </row>
    <row r="193" spans="1:65" s="2" customFormat="1" ht="22.8">
      <c r="A193" s="29"/>
      <c r="B193" s="137"/>
      <c r="C193" s="138" t="s">
        <v>480</v>
      </c>
      <c r="D193" s="138" t="s">
        <v>153</v>
      </c>
      <c r="E193" s="139" t="s">
        <v>696</v>
      </c>
      <c r="F193" s="140" t="s">
        <v>697</v>
      </c>
      <c r="G193" s="141" t="s">
        <v>325</v>
      </c>
      <c r="H193" s="142">
        <v>47.6</v>
      </c>
      <c r="I193" s="143"/>
      <c r="J193" s="143"/>
      <c r="K193" s="144">
        <f t="shared" si="27"/>
        <v>0</v>
      </c>
      <c r="L193" s="140" t="s">
        <v>173</v>
      </c>
      <c r="M193" s="30"/>
      <c r="N193" s="145" t="s">
        <v>1</v>
      </c>
      <c r="O193" s="146" t="s">
        <v>41</v>
      </c>
      <c r="P193" s="147">
        <f t="shared" si="28"/>
        <v>0</v>
      </c>
      <c r="Q193" s="147">
        <f t="shared" si="29"/>
        <v>0</v>
      </c>
      <c r="R193" s="147">
        <f t="shared" si="30"/>
        <v>0</v>
      </c>
      <c r="S193" s="55"/>
      <c r="T193" s="148">
        <f t="shared" si="31"/>
        <v>0</v>
      </c>
      <c r="U193" s="148">
        <v>5.5399999999999998E-3</v>
      </c>
      <c r="V193" s="148">
        <f t="shared" si="32"/>
        <v>0.26370399999999999</v>
      </c>
      <c r="W193" s="148">
        <v>0</v>
      </c>
      <c r="X193" s="149">
        <f t="shared" si="33"/>
        <v>0</v>
      </c>
      <c r="Y193" s="29"/>
      <c r="Z193" s="29"/>
      <c r="AA193" s="29"/>
      <c r="AB193" s="29"/>
      <c r="AC193" s="29"/>
      <c r="AD193" s="29"/>
      <c r="AE193" s="29"/>
      <c r="AR193" s="150" t="s">
        <v>257</v>
      </c>
      <c r="AT193" s="150" t="s">
        <v>153</v>
      </c>
      <c r="AU193" s="150" t="s">
        <v>88</v>
      </c>
      <c r="AY193" s="14" t="s">
        <v>152</v>
      </c>
      <c r="BE193" s="151">
        <f t="shared" si="34"/>
        <v>0</v>
      </c>
      <c r="BF193" s="151">
        <f t="shared" si="35"/>
        <v>0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86</v>
      </c>
      <c r="BK193" s="151">
        <f t="shared" si="39"/>
        <v>0</v>
      </c>
      <c r="BL193" s="14" t="s">
        <v>257</v>
      </c>
      <c r="BM193" s="150" t="s">
        <v>698</v>
      </c>
    </row>
    <row r="194" spans="1:65" s="2" customFormat="1" ht="24.15" customHeight="1">
      <c r="A194" s="29"/>
      <c r="B194" s="137"/>
      <c r="C194" s="138" t="s">
        <v>101</v>
      </c>
      <c r="D194" s="138" t="s">
        <v>153</v>
      </c>
      <c r="E194" s="139" t="s">
        <v>699</v>
      </c>
      <c r="F194" s="140" t="s">
        <v>700</v>
      </c>
      <c r="G194" s="141" t="s">
        <v>304</v>
      </c>
      <c r="H194" s="170"/>
      <c r="I194" s="143"/>
      <c r="J194" s="143"/>
      <c r="K194" s="144">
        <f t="shared" si="27"/>
        <v>0</v>
      </c>
      <c r="L194" s="140" t="s">
        <v>173</v>
      </c>
      <c r="M194" s="30"/>
      <c r="N194" s="145" t="s">
        <v>1</v>
      </c>
      <c r="O194" s="146" t="s">
        <v>41</v>
      </c>
      <c r="P194" s="147">
        <f t="shared" si="28"/>
        <v>0</v>
      </c>
      <c r="Q194" s="147">
        <f t="shared" si="29"/>
        <v>0</v>
      </c>
      <c r="R194" s="147">
        <f t="shared" si="30"/>
        <v>0</v>
      </c>
      <c r="S194" s="55"/>
      <c r="T194" s="148">
        <f t="shared" si="31"/>
        <v>0</v>
      </c>
      <c r="U194" s="148">
        <v>0</v>
      </c>
      <c r="V194" s="148">
        <f t="shared" si="32"/>
        <v>0</v>
      </c>
      <c r="W194" s="148">
        <v>0</v>
      </c>
      <c r="X194" s="149">
        <f t="shared" si="33"/>
        <v>0</v>
      </c>
      <c r="Y194" s="29"/>
      <c r="Z194" s="29"/>
      <c r="AA194" s="29"/>
      <c r="AB194" s="29"/>
      <c r="AC194" s="29"/>
      <c r="AD194" s="29"/>
      <c r="AE194" s="29"/>
      <c r="AR194" s="150" t="s">
        <v>257</v>
      </c>
      <c r="AT194" s="150" t="s">
        <v>153</v>
      </c>
      <c r="AU194" s="150" t="s">
        <v>88</v>
      </c>
      <c r="AY194" s="14" t="s">
        <v>152</v>
      </c>
      <c r="BE194" s="151">
        <f t="shared" si="34"/>
        <v>0</v>
      </c>
      <c r="BF194" s="151">
        <f t="shared" si="35"/>
        <v>0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86</v>
      </c>
      <c r="BK194" s="151">
        <f t="shared" si="39"/>
        <v>0</v>
      </c>
      <c r="BL194" s="14" t="s">
        <v>257</v>
      </c>
      <c r="BM194" s="150" t="s">
        <v>701</v>
      </c>
    </row>
    <row r="195" spans="1:65" s="12" customFormat="1" ht="22.8" customHeight="1">
      <c r="B195" s="125"/>
      <c r="D195" s="126" t="s">
        <v>77</v>
      </c>
      <c r="E195" s="152" t="s">
        <v>702</v>
      </c>
      <c r="F195" s="152" t="s">
        <v>703</v>
      </c>
      <c r="I195" s="128"/>
      <c r="J195" s="128"/>
      <c r="K195" s="153">
        <f>BK195</f>
        <v>0</v>
      </c>
      <c r="M195" s="125"/>
      <c r="N195" s="130"/>
      <c r="O195" s="131"/>
      <c r="P195" s="131"/>
      <c r="Q195" s="132">
        <f>Q196</f>
        <v>0</v>
      </c>
      <c r="R195" s="132">
        <f>R196</f>
        <v>0</v>
      </c>
      <c r="S195" s="131"/>
      <c r="T195" s="133">
        <f>T196</f>
        <v>0</v>
      </c>
      <c r="U195" s="131"/>
      <c r="V195" s="133">
        <f>V196</f>
        <v>0</v>
      </c>
      <c r="W195" s="131"/>
      <c r="X195" s="134">
        <f>X196</f>
        <v>7.6032000000000002E-2</v>
      </c>
      <c r="AR195" s="126" t="s">
        <v>88</v>
      </c>
      <c r="AT195" s="135" t="s">
        <v>77</v>
      </c>
      <c r="AU195" s="135" t="s">
        <v>86</v>
      </c>
      <c r="AY195" s="126" t="s">
        <v>152</v>
      </c>
      <c r="BK195" s="136">
        <f>BK196</f>
        <v>0</v>
      </c>
    </row>
    <row r="196" spans="1:65" s="2" customFormat="1" ht="24.15" customHeight="1">
      <c r="A196" s="29"/>
      <c r="B196" s="137"/>
      <c r="C196" s="138" t="s">
        <v>487</v>
      </c>
      <c r="D196" s="138" t="s">
        <v>153</v>
      </c>
      <c r="E196" s="139" t="s">
        <v>704</v>
      </c>
      <c r="F196" s="140" t="s">
        <v>705</v>
      </c>
      <c r="G196" s="141" t="s">
        <v>196</v>
      </c>
      <c r="H196" s="142">
        <v>12.8</v>
      </c>
      <c r="I196" s="143"/>
      <c r="J196" s="143"/>
      <c r="K196" s="144">
        <f>ROUND(P196*H196,2)</f>
        <v>0</v>
      </c>
      <c r="L196" s="140" t="s">
        <v>173</v>
      </c>
      <c r="M196" s="30"/>
      <c r="N196" s="145" t="s">
        <v>1</v>
      </c>
      <c r="O196" s="146" t="s">
        <v>41</v>
      </c>
      <c r="P196" s="147">
        <f>I196+J196</f>
        <v>0</v>
      </c>
      <c r="Q196" s="147">
        <f>ROUND(I196*H196,2)</f>
        <v>0</v>
      </c>
      <c r="R196" s="147">
        <f>ROUND(J196*H196,2)</f>
        <v>0</v>
      </c>
      <c r="S196" s="55"/>
      <c r="T196" s="148">
        <f>S196*H196</f>
        <v>0</v>
      </c>
      <c r="U196" s="148">
        <v>0</v>
      </c>
      <c r="V196" s="148">
        <f>U196*H196</f>
        <v>0</v>
      </c>
      <c r="W196" s="148">
        <v>5.94E-3</v>
      </c>
      <c r="X196" s="149">
        <f>W196*H196</f>
        <v>7.6032000000000002E-2</v>
      </c>
      <c r="Y196" s="29"/>
      <c r="Z196" s="29"/>
      <c r="AA196" s="29"/>
      <c r="AB196" s="29"/>
      <c r="AC196" s="29"/>
      <c r="AD196" s="29"/>
      <c r="AE196" s="29"/>
      <c r="AR196" s="150" t="s">
        <v>257</v>
      </c>
      <c r="AT196" s="150" t="s">
        <v>153</v>
      </c>
      <c r="AU196" s="150" t="s">
        <v>88</v>
      </c>
      <c r="AY196" s="14" t="s">
        <v>152</v>
      </c>
      <c r="BE196" s="151">
        <f>IF(O196="základní",K196,0)</f>
        <v>0</v>
      </c>
      <c r="BF196" s="151">
        <f>IF(O196="snížená",K196,0)</f>
        <v>0</v>
      </c>
      <c r="BG196" s="151">
        <f>IF(O196="zákl. přenesená",K196,0)</f>
        <v>0</v>
      </c>
      <c r="BH196" s="151">
        <f>IF(O196="sníž. přenesená",K196,0)</f>
        <v>0</v>
      </c>
      <c r="BI196" s="151">
        <f>IF(O196="nulová",K196,0)</f>
        <v>0</v>
      </c>
      <c r="BJ196" s="14" t="s">
        <v>86</v>
      </c>
      <c r="BK196" s="151">
        <f>ROUND(P196*H196,2)</f>
        <v>0</v>
      </c>
      <c r="BL196" s="14" t="s">
        <v>257</v>
      </c>
      <c r="BM196" s="150" t="s">
        <v>706</v>
      </c>
    </row>
    <row r="197" spans="1:65" s="12" customFormat="1" ht="22.8" customHeight="1">
      <c r="B197" s="125"/>
      <c r="D197" s="126" t="s">
        <v>77</v>
      </c>
      <c r="E197" s="152" t="s">
        <v>255</v>
      </c>
      <c r="F197" s="152" t="s">
        <v>256</v>
      </c>
      <c r="I197" s="128"/>
      <c r="J197" s="128"/>
      <c r="K197" s="153">
        <f>BK197</f>
        <v>0</v>
      </c>
      <c r="M197" s="125"/>
      <c r="N197" s="130"/>
      <c r="O197" s="131"/>
      <c r="P197" s="131"/>
      <c r="Q197" s="132">
        <f>SUM(Q198:Q213)</f>
        <v>0</v>
      </c>
      <c r="R197" s="132">
        <f>SUM(R198:R213)</f>
        <v>0</v>
      </c>
      <c r="S197" s="131"/>
      <c r="T197" s="133">
        <f>SUM(T198:T213)</f>
        <v>0</v>
      </c>
      <c r="U197" s="131"/>
      <c r="V197" s="133">
        <f>SUM(V198:V213)</f>
        <v>0.86407999999999996</v>
      </c>
      <c r="W197" s="131"/>
      <c r="X197" s="134">
        <f>SUM(X198:X213)</f>
        <v>0</v>
      </c>
      <c r="AR197" s="126" t="s">
        <v>88</v>
      </c>
      <c r="AT197" s="135" t="s">
        <v>77</v>
      </c>
      <c r="AU197" s="135" t="s">
        <v>86</v>
      </c>
      <c r="AY197" s="126" t="s">
        <v>152</v>
      </c>
      <c r="BK197" s="136">
        <f>SUM(BK198:BK213)</f>
        <v>0</v>
      </c>
    </row>
    <row r="198" spans="1:65" s="2" customFormat="1" ht="24.15" customHeight="1">
      <c r="A198" s="29"/>
      <c r="B198" s="137"/>
      <c r="C198" s="138" t="s">
        <v>491</v>
      </c>
      <c r="D198" s="138" t="s">
        <v>153</v>
      </c>
      <c r="E198" s="139" t="s">
        <v>707</v>
      </c>
      <c r="F198" s="140" t="s">
        <v>708</v>
      </c>
      <c r="G198" s="141" t="s">
        <v>172</v>
      </c>
      <c r="H198" s="142">
        <v>1</v>
      </c>
      <c r="I198" s="143"/>
      <c r="J198" s="143"/>
      <c r="K198" s="144">
        <f t="shared" ref="K198:K213" si="40">ROUND(P198*H198,2)</f>
        <v>0</v>
      </c>
      <c r="L198" s="140" t="s">
        <v>173</v>
      </c>
      <c r="M198" s="30"/>
      <c r="N198" s="145" t="s">
        <v>1</v>
      </c>
      <c r="O198" s="146" t="s">
        <v>41</v>
      </c>
      <c r="P198" s="147">
        <f t="shared" ref="P198:P213" si="41">I198+J198</f>
        <v>0</v>
      </c>
      <c r="Q198" s="147">
        <f t="shared" ref="Q198:Q213" si="42">ROUND(I198*H198,2)</f>
        <v>0</v>
      </c>
      <c r="R198" s="147">
        <f t="shared" ref="R198:R213" si="43">ROUND(J198*H198,2)</f>
        <v>0</v>
      </c>
      <c r="S198" s="55"/>
      <c r="T198" s="148">
        <f t="shared" ref="T198:T213" si="44">S198*H198</f>
        <v>0</v>
      </c>
      <c r="U198" s="148">
        <v>4.4000000000000002E-4</v>
      </c>
      <c r="V198" s="148">
        <f t="shared" ref="V198:V213" si="45">U198*H198</f>
        <v>4.4000000000000002E-4</v>
      </c>
      <c r="W198" s="148">
        <v>0</v>
      </c>
      <c r="X198" s="149">
        <f t="shared" ref="X198:X213" si="46">W198*H198</f>
        <v>0</v>
      </c>
      <c r="Y198" s="29"/>
      <c r="Z198" s="29"/>
      <c r="AA198" s="29"/>
      <c r="AB198" s="29"/>
      <c r="AC198" s="29"/>
      <c r="AD198" s="29"/>
      <c r="AE198" s="29"/>
      <c r="AR198" s="150" t="s">
        <v>257</v>
      </c>
      <c r="AT198" s="150" t="s">
        <v>153</v>
      </c>
      <c r="AU198" s="150" t="s">
        <v>88</v>
      </c>
      <c r="AY198" s="14" t="s">
        <v>152</v>
      </c>
      <c r="BE198" s="151">
        <f t="shared" ref="BE198:BE213" si="47">IF(O198="základní",K198,0)</f>
        <v>0</v>
      </c>
      <c r="BF198" s="151">
        <f t="shared" ref="BF198:BF213" si="48">IF(O198="snížená",K198,0)</f>
        <v>0</v>
      </c>
      <c r="BG198" s="151">
        <f t="shared" ref="BG198:BG213" si="49">IF(O198="zákl. přenesená",K198,0)</f>
        <v>0</v>
      </c>
      <c r="BH198" s="151">
        <f t="shared" ref="BH198:BH213" si="50">IF(O198="sníž. přenesená",K198,0)</f>
        <v>0</v>
      </c>
      <c r="BI198" s="151">
        <f t="shared" ref="BI198:BI213" si="51">IF(O198="nulová",K198,0)</f>
        <v>0</v>
      </c>
      <c r="BJ198" s="14" t="s">
        <v>86</v>
      </c>
      <c r="BK198" s="151">
        <f t="shared" ref="BK198:BK213" si="52">ROUND(P198*H198,2)</f>
        <v>0</v>
      </c>
      <c r="BL198" s="14" t="s">
        <v>257</v>
      </c>
      <c r="BM198" s="150" t="s">
        <v>709</v>
      </c>
    </row>
    <row r="199" spans="1:65" s="2" customFormat="1" ht="33" customHeight="1">
      <c r="A199" s="29"/>
      <c r="B199" s="137"/>
      <c r="C199" s="160" t="s">
        <v>497</v>
      </c>
      <c r="D199" s="160" t="s">
        <v>262</v>
      </c>
      <c r="E199" s="161" t="s">
        <v>710</v>
      </c>
      <c r="F199" s="162" t="s">
        <v>711</v>
      </c>
      <c r="G199" s="163" t="s">
        <v>172</v>
      </c>
      <c r="H199" s="164">
        <v>1</v>
      </c>
      <c r="I199" s="165"/>
      <c r="J199" s="166"/>
      <c r="K199" s="167">
        <f t="shared" si="40"/>
        <v>0</v>
      </c>
      <c r="L199" s="162" t="s">
        <v>173</v>
      </c>
      <c r="M199" s="168"/>
      <c r="N199" s="169" t="s">
        <v>1</v>
      </c>
      <c r="O199" s="146" t="s">
        <v>41</v>
      </c>
      <c r="P199" s="147">
        <f t="shared" si="41"/>
        <v>0</v>
      </c>
      <c r="Q199" s="147">
        <f t="shared" si="42"/>
        <v>0</v>
      </c>
      <c r="R199" s="147">
        <f t="shared" si="43"/>
        <v>0</v>
      </c>
      <c r="S199" s="55"/>
      <c r="T199" s="148">
        <f t="shared" si="44"/>
        <v>0</v>
      </c>
      <c r="U199" s="148">
        <v>0.03</v>
      </c>
      <c r="V199" s="148">
        <f t="shared" si="45"/>
        <v>0.03</v>
      </c>
      <c r="W199" s="148">
        <v>0</v>
      </c>
      <c r="X199" s="149">
        <f t="shared" si="46"/>
        <v>0</v>
      </c>
      <c r="Y199" s="29"/>
      <c r="Z199" s="29"/>
      <c r="AA199" s="29"/>
      <c r="AB199" s="29"/>
      <c r="AC199" s="29"/>
      <c r="AD199" s="29"/>
      <c r="AE199" s="29"/>
      <c r="AR199" s="150" t="s">
        <v>265</v>
      </c>
      <c r="AT199" s="150" t="s">
        <v>262</v>
      </c>
      <c r="AU199" s="150" t="s">
        <v>88</v>
      </c>
      <c r="AY199" s="14" t="s">
        <v>152</v>
      </c>
      <c r="BE199" s="151">
        <f t="shared" si="47"/>
        <v>0</v>
      </c>
      <c r="BF199" s="151">
        <f t="shared" si="48"/>
        <v>0</v>
      </c>
      <c r="BG199" s="151">
        <f t="shared" si="49"/>
        <v>0</v>
      </c>
      <c r="BH199" s="151">
        <f t="shared" si="50"/>
        <v>0</v>
      </c>
      <c r="BI199" s="151">
        <f t="shared" si="51"/>
        <v>0</v>
      </c>
      <c r="BJ199" s="14" t="s">
        <v>86</v>
      </c>
      <c r="BK199" s="151">
        <f t="shared" si="52"/>
        <v>0</v>
      </c>
      <c r="BL199" s="14" t="s">
        <v>257</v>
      </c>
      <c r="BM199" s="150" t="s">
        <v>712</v>
      </c>
    </row>
    <row r="200" spans="1:65" s="2" customFormat="1" ht="24.15" customHeight="1">
      <c r="A200" s="29"/>
      <c r="B200" s="137"/>
      <c r="C200" s="138" t="s">
        <v>501</v>
      </c>
      <c r="D200" s="138" t="s">
        <v>153</v>
      </c>
      <c r="E200" s="139" t="s">
        <v>713</v>
      </c>
      <c r="F200" s="140" t="s">
        <v>714</v>
      </c>
      <c r="G200" s="141" t="s">
        <v>172</v>
      </c>
      <c r="H200" s="142">
        <v>4</v>
      </c>
      <c r="I200" s="143"/>
      <c r="J200" s="143"/>
      <c r="K200" s="144">
        <f t="shared" si="40"/>
        <v>0</v>
      </c>
      <c r="L200" s="140" t="s">
        <v>173</v>
      </c>
      <c r="M200" s="30"/>
      <c r="N200" s="145" t="s">
        <v>1</v>
      </c>
      <c r="O200" s="146" t="s">
        <v>41</v>
      </c>
      <c r="P200" s="147">
        <f t="shared" si="41"/>
        <v>0</v>
      </c>
      <c r="Q200" s="147">
        <f t="shared" si="42"/>
        <v>0</v>
      </c>
      <c r="R200" s="147">
        <f t="shared" si="43"/>
        <v>0</v>
      </c>
      <c r="S200" s="55"/>
      <c r="T200" s="148">
        <f t="shared" si="44"/>
        <v>0</v>
      </c>
      <c r="U200" s="148">
        <v>0</v>
      </c>
      <c r="V200" s="148">
        <f t="shared" si="45"/>
        <v>0</v>
      </c>
      <c r="W200" s="148">
        <v>0</v>
      </c>
      <c r="X200" s="149">
        <f t="shared" si="46"/>
        <v>0</v>
      </c>
      <c r="Y200" s="29"/>
      <c r="Z200" s="29"/>
      <c r="AA200" s="29"/>
      <c r="AB200" s="29"/>
      <c r="AC200" s="29"/>
      <c r="AD200" s="29"/>
      <c r="AE200" s="29"/>
      <c r="AR200" s="150" t="s">
        <v>257</v>
      </c>
      <c r="AT200" s="150" t="s">
        <v>153</v>
      </c>
      <c r="AU200" s="150" t="s">
        <v>88</v>
      </c>
      <c r="AY200" s="14" t="s">
        <v>152</v>
      </c>
      <c r="BE200" s="151">
        <f t="shared" si="47"/>
        <v>0</v>
      </c>
      <c r="BF200" s="151">
        <f t="shared" si="48"/>
        <v>0</v>
      </c>
      <c r="BG200" s="151">
        <f t="shared" si="49"/>
        <v>0</v>
      </c>
      <c r="BH200" s="151">
        <f t="shared" si="50"/>
        <v>0</v>
      </c>
      <c r="BI200" s="151">
        <f t="shared" si="51"/>
        <v>0</v>
      </c>
      <c r="BJ200" s="14" t="s">
        <v>86</v>
      </c>
      <c r="BK200" s="151">
        <f t="shared" si="52"/>
        <v>0</v>
      </c>
      <c r="BL200" s="14" t="s">
        <v>257</v>
      </c>
      <c r="BM200" s="150" t="s">
        <v>715</v>
      </c>
    </row>
    <row r="201" spans="1:65" s="2" customFormat="1" ht="33" customHeight="1">
      <c r="A201" s="29"/>
      <c r="B201" s="137"/>
      <c r="C201" s="160" t="s">
        <v>505</v>
      </c>
      <c r="D201" s="160" t="s">
        <v>262</v>
      </c>
      <c r="E201" s="161" t="s">
        <v>716</v>
      </c>
      <c r="F201" s="162" t="s">
        <v>717</v>
      </c>
      <c r="G201" s="163" t="s">
        <v>172</v>
      </c>
      <c r="H201" s="164">
        <v>4</v>
      </c>
      <c r="I201" s="165"/>
      <c r="J201" s="166"/>
      <c r="K201" s="167">
        <f t="shared" si="40"/>
        <v>0</v>
      </c>
      <c r="L201" s="162" t="s">
        <v>173</v>
      </c>
      <c r="M201" s="168"/>
      <c r="N201" s="169" t="s">
        <v>1</v>
      </c>
      <c r="O201" s="146" t="s">
        <v>41</v>
      </c>
      <c r="P201" s="147">
        <f t="shared" si="41"/>
        <v>0</v>
      </c>
      <c r="Q201" s="147">
        <f t="shared" si="42"/>
        <v>0</v>
      </c>
      <c r="R201" s="147">
        <f t="shared" si="43"/>
        <v>0</v>
      </c>
      <c r="S201" s="55"/>
      <c r="T201" s="148">
        <f t="shared" si="44"/>
        <v>0</v>
      </c>
      <c r="U201" s="148">
        <v>4.2999999999999997E-2</v>
      </c>
      <c r="V201" s="148">
        <f t="shared" si="45"/>
        <v>0.17199999999999999</v>
      </c>
      <c r="W201" s="148">
        <v>0</v>
      </c>
      <c r="X201" s="149">
        <f t="shared" si="46"/>
        <v>0</v>
      </c>
      <c r="Y201" s="29"/>
      <c r="Z201" s="29"/>
      <c r="AA201" s="29"/>
      <c r="AB201" s="29"/>
      <c r="AC201" s="29"/>
      <c r="AD201" s="29"/>
      <c r="AE201" s="29"/>
      <c r="AR201" s="150" t="s">
        <v>265</v>
      </c>
      <c r="AT201" s="150" t="s">
        <v>262</v>
      </c>
      <c r="AU201" s="150" t="s">
        <v>88</v>
      </c>
      <c r="AY201" s="14" t="s">
        <v>152</v>
      </c>
      <c r="BE201" s="151">
        <f t="shared" si="47"/>
        <v>0</v>
      </c>
      <c r="BF201" s="151">
        <f t="shared" si="48"/>
        <v>0</v>
      </c>
      <c r="BG201" s="151">
        <f t="shared" si="49"/>
        <v>0</v>
      </c>
      <c r="BH201" s="151">
        <f t="shared" si="50"/>
        <v>0</v>
      </c>
      <c r="BI201" s="151">
        <f t="shared" si="51"/>
        <v>0</v>
      </c>
      <c r="BJ201" s="14" t="s">
        <v>86</v>
      </c>
      <c r="BK201" s="151">
        <f t="shared" si="52"/>
        <v>0</v>
      </c>
      <c r="BL201" s="14" t="s">
        <v>257</v>
      </c>
      <c r="BM201" s="150" t="s">
        <v>718</v>
      </c>
    </row>
    <row r="202" spans="1:65" s="2" customFormat="1" ht="24.15" customHeight="1">
      <c r="A202" s="29"/>
      <c r="B202" s="137"/>
      <c r="C202" s="138" t="s">
        <v>509</v>
      </c>
      <c r="D202" s="138" t="s">
        <v>153</v>
      </c>
      <c r="E202" s="139" t="s">
        <v>719</v>
      </c>
      <c r="F202" s="140" t="s">
        <v>720</v>
      </c>
      <c r="G202" s="141" t="s">
        <v>172</v>
      </c>
      <c r="H202" s="142">
        <v>4</v>
      </c>
      <c r="I202" s="143"/>
      <c r="J202" s="143"/>
      <c r="K202" s="144">
        <f t="shared" si="40"/>
        <v>0</v>
      </c>
      <c r="L202" s="140" t="s">
        <v>173</v>
      </c>
      <c r="M202" s="30"/>
      <c r="N202" s="145" t="s">
        <v>1</v>
      </c>
      <c r="O202" s="146" t="s">
        <v>41</v>
      </c>
      <c r="P202" s="147">
        <f t="shared" si="41"/>
        <v>0</v>
      </c>
      <c r="Q202" s="147">
        <f t="shared" si="42"/>
        <v>0</v>
      </c>
      <c r="R202" s="147">
        <f t="shared" si="43"/>
        <v>0</v>
      </c>
      <c r="S202" s="55"/>
      <c r="T202" s="148">
        <f t="shared" si="44"/>
        <v>0</v>
      </c>
      <c r="U202" s="148">
        <v>0</v>
      </c>
      <c r="V202" s="148">
        <f t="shared" si="45"/>
        <v>0</v>
      </c>
      <c r="W202" s="148">
        <v>0</v>
      </c>
      <c r="X202" s="149">
        <f t="shared" si="46"/>
        <v>0</v>
      </c>
      <c r="Y202" s="29"/>
      <c r="Z202" s="29"/>
      <c r="AA202" s="29"/>
      <c r="AB202" s="29"/>
      <c r="AC202" s="29"/>
      <c r="AD202" s="29"/>
      <c r="AE202" s="29"/>
      <c r="AR202" s="150" t="s">
        <v>257</v>
      </c>
      <c r="AT202" s="150" t="s">
        <v>153</v>
      </c>
      <c r="AU202" s="150" t="s">
        <v>88</v>
      </c>
      <c r="AY202" s="14" t="s">
        <v>152</v>
      </c>
      <c r="BE202" s="151">
        <f t="shared" si="47"/>
        <v>0</v>
      </c>
      <c r="BF202" s="151">
        <f t="shared" si="48"/>
        <v>0</v>
      </c>
      <c r="BG202" s="151">
        <f t="shared" si="49"/>
        <v>0</v>
      </c>
      <c r="BH202" s="151">
        <f t="shared" si="50"/>
        <v>0</v>
      </c>
      <c r="BI202" s="151">
        <f t="shared" si="51"/>
        <v>0</v>
      </c>
      <c r="BJ202" s="14" t="s">
        <v>86</v>
      </c>
      <c r="BK202" s="151">
        <f t="shared" si="52"/>
        <v>0</v>
      </c>
      <c r="BL202" s="14" t="s">
        <v>257</v>
      </c>
      <c r="BM202" s="150" t="s">
        <v>721</v>
      </c>
    </row>
    <row r="203" spans="1:65" s="2" customFormat="1" ht="24.15" customHeight="1">
      <c r="A203" s="29"/>
      <c r="B203" s="137"/>
      <c r="C203" s="160" t="s">
        <v>513</v>
      </c>
      <c r="D203" s="160" t="s">
        <v>262</v>
      </c>
      <c r="E203" s="161" t="s">
        <v>722</v>
      </c>
      <c r="F203" s="162" t="s">
        <v>723</v>
      </c>
      <c r="G203" s="163" t="s">
        <v>172</v>
      </c>
      <c r="H203" s="164">
        <v>4</v>
      </c>
      <c r="I203" s="165"/>
      <c r="J203" s="166"/>
      <c r="K203" s="167">
        <f t="shared" si="40"/>
        <v>0</v>
      </c>
      <c r="L203" s="162" t="s">
        <v>173</v>
      </c>
      <c r="M203" s="168"/>
      <c r="N203" s="169" t="s">
        <v>1</v>
      </c>
      <c r="O203" s="146" t="s">
        <v>41</v>
      </c>
      <c r="P203" s="147">
        <f t="shared" si="41"/>
        <v>0</v>
      </c>
      <c r="Q203" s="147">
        <f t="shared" si="42"/>
        <v>0</v>
      </c>
      <c r="R203" s="147">
        <f t="shared" si="43"/>
        <v>0</v>
      </c>
      <c r="S203" s="55"/>
      <c r="T203" s="148">
        <f t="shared" si="44"/>
        <v>0</v>
      </c>
      <c r="U203" s="148">
        <v>1.4999999999999999E-4</v>
      </c>
      <c r="V203" s="148">
        <f t="shared" si="45"/>
        <v>5.9999999999999995E-4</v>
      </c>
      <c r="W203" s="148">
        <v>0</v>
      </c>
      <c r="X203" s="149">
        <f t="shared" si="46"/>
        <v>0</v>
      </c>
      <c r="Y203" s="29"/>
      <c r="Z203" s="29"/>
      <c r="AA203" s="29"/>
      <c r="AB203" s="29"/>
      <c r="AC203" s="29"/>
      <c r="AD203" s="29"/>
      <c r="AE203" s="29"/>
      <c r="AR203" s="150" t="s">
        <v>265</v>
      </c>
      <c r="AT203" s="150" t="s">
        <v>262</v>
      </c>
      <c r="AU203" s="150" t="s">
        <v>88</v>
      </c>
      <c r="AY203" s="14" t="s">
        <v>152</v>
      </c>
      <c r="BE203" s="151">
        <f t="shared" si="47"/>
        <v>0</v>
      </c>
      <c r="BF203" s="151">
        <f t="shared" si="48"/>
        <v>0</v>
      </c>
      <c r="BG203" s="151">
        <f t="shared" si="49"/>
        <v>0</v>
      </c>
      <c r="BH203" s="151">
        <f t="shared" si="50"/>
        <v>0</v>
      </c>
      <c r="BI203" s="151">
        <f t="shared" si="51"/>
        <v>0</v>
      </c>
      <c r="BJ203" s="14" t="s">
        <v>86</v>
      </c>
      <c r="BK203" s="151">
        <f t="shared" si="52"/>
        <v>0</v>
      </c>
      <c r="BL203" s="14" t="s">
        <v>257</v>
      </c>
      <c r="BM203" s="150" t="s">
        <v>724</v>
      </c>
    </row>
    <row r="204" spans="1:65" s="2" customFormat="1" ht="22.8">
      <c r="A204" s="29"/>
      <c r="B204" s="137"/>
      <c r="C204" s="138" t="s">
        <v>517</v>
      </c>
      <c r="D204" s="138" t="s">
        <v>153</v>
      </c>
      <c r="E204" s="139" t="s">
        <v>282</v>
      </c>
      <c r="F204" s="140" t="s">
        <v>283</v>
      </c>
      <c r="G204" s="141" t="s">
        <v>172</v>
      </c>
      <c r="H204" s="142">
        <v>4</v>
      </c>
      <c r="I204" s="143"/>
      <c r="J204" s="143"/>
      <c r="K204" s="144">
        <f t="shared" si="40"/>
        <v>0</v>
      </c>
      <c r="L204" s="140" t="s">
        <v>173</v>
      </c>
      <c r="M204" s="30"/>
      <c r="N204" s="145" t="s">
        <v>1</v>
      </c>
      <c r="O204" s="146" t="s">
        <v>41</v>
      </c>
      <c r="P204" s="147">
        <f t="shared" si="41"/>
        <v>0</v>
      </c>
      <c r="Q204" s="147">
        <f t="shared" si="42"/>
        <v>0</v>
      </c>
      <c r="R204" s="147">
        <f t="shared" si="43"/>
        <v>0</v>
      </c>
      <c r="S204" s="55"/>
      <c r="T204" s="148">
        <f t="shared" si="44"/>
        <v>0</v>
      </c>
      <c r="U204" s="148">
        <v>0</v>
      </c>
      <c r="V204" s="148">
        <f t="shared" si="45"/>
        <v>0</v>
      </c>
      <c r="W204" s="148">
        <v>0</v>
      </c>
      <c r="X204" s="149">
        <f t="shared" si="46"/>
        <v>0</v>
      </c>
      <c r="Y204" s="29"/>
      <c r="Z204" s="29"/>
      <c r="AA204" s="29"/>
      <c r="AB204" s="29"/>
      <c r="AC204" s="29"/>
      <c r="AD204" s="29"/>
      <c r="AE204" s="29"/>
      <c r="AR204" s="150" t="s">
        <v>257</v>
      </c>
      <c r="AT204" s="150" t="s">
        <v>153</v>
      </c>
      <c r="AU204" s="150" t="s">
        <v>88</v>
      </c>
      <c r="AY204" s="14" t="s">
        <v>152</v>
      </c>
      <c r="BE204" s="151">
        <f t="shared" si="47"/>
        <v>0</v>
      </c>
      <c r="BF204" s="151">
        <f t="shared" si="48"/>
        <v>0</v>
      </c>
      <c r="BG204" s="151">
        <f t="shared" si="49"/>
        <v>0</v>
      </c>
      <c r="BH204" s="151">
        <f t="shared" si="50"/>
        <v>0</v>
      </c>
      <c r="BI204" s="151">
        <f t="shared" si="51"/>
        <v>0</v>
      </c>
      <c r="BJ204" s="14" t="s">
        <v>86</v>
      </c>
      <c r="BK204" s="151">
        <f t="shared" si="52"/>
        <v>0</v>
      </c>
      <c r="BL204" s="14" t="s">
        <v>257</v>
      </c>
      <c r="BM204" s="150" t="s">
        <v>725</v>
      </c>
    </row>
    <row r="205" spans="1:65" s="2" customFormat="1" ht="24.15" customHeight="1">
      <c r="A205" s="29"/>
      <c r="B205" s="137"/>
      <c r="C205" s="160" t="s">
        <v>521</v>
      </c>
      <c r="D205" s="160" t="s">
        <v>262</v>
      </c>
      <c r="E205" s="161" t="s">
        <v>286</v>
      </c>
      <c r="F205" s="162" t="s">
        <v>287</v>
      </c>
      <c r="G205" s="163" t="s">
        <v>172</v>
      </c>
      <c r="H205" s="164">
        <v>4</v>
      </c>
      <c r="I205" s="165"/>
      <c r="J205" s="166"/>
      <c r="K205" s="167">
        <f t="shared" si="40"/>
        <v>0</v>
      </c>
      <c r="L205" s="162" t="s">
        <v>173</v>
      </c>
      <c r="M205" s="168"/>
      <c r="N205" s="169" t="s">
        <v>1</v>
      </c>
      <c r="O205" s="146" t="s">
        <v>41</v>
      </c>
      <c r="P205" s="147">
        <f t="shared" si="41"/>
        <v>0</v>
      </c>
      <c r="Q205" s="147">
        <f t="shared" si="42"/>
        <v>0</v>
      </c>
      <c r="R205" s="147">
        <f t="shared" si="43"/>
        <v>0</v>
      </c>
      <c r="S205" s="55"/>
      <c r="T205" s="148">
        <f t="shared" si="44"/>
        <v>0</v>
      </c>
      <c r="U205" s="148">
        <v>2.2000000000000001E-3</v>
      </c>
      <c r="V205" s="148">
        <f t="shared" si="45"/>
        <v>8.8000000000000005E-3</v>
      </c>
      <c r="W205" s="148">
        <v>0</v>
      </c>
      <c r="X205" s="149">
        <f t="shared" si="46"/>
        <v>0</v>
      </c>
      <c r="Y205" s="29"/>
      <c r="Z205" s="29"/>
      <c r="AA205" s="29"/>
      <c r="AB205" s="29"/>
      <c r="AC205" s="29"/>
      <c r="AD205" s="29"/>
      <c r="AE205" s="29"/>
      <c r="AR205" s="150" t="s">
        <v>265</v>
      </c>
      <c r="AT205" s="150" t="s">
        <v>262</v>
      </c>
      <c r="AU205" s="150" t="s">
        <v>88</v>
      </c>
      <c r="AY205" s="14" t="s">
        <v>152</v>
      </c>
      <c r="BE205" s="151">
        <f t="shared" si="47"/>
        <v>0</v>
      </c>
      <c r="BF205" s="151">
        <f t="shared" si="48"/>
        <v>0</v>
      </c>
      <c r="BG205" s="151">
        <f t="shared" si="49"/>
        <v>0</v>
      </c>
      <c r="BH205" s="151">
        <f t="shared" si="50"/>
        <v>0</v>
      </c>
      <c r="BI205" s="151">
        <f t="shared" si="51"/>
        <v>0</v>
      </c>
      <c r="BJ205" s="14" t="s">
        <v>86</v>
      </c>
      <c r="BK205" s="151">
        <f t="shared" si="52"/>
        <v>0</v>
      </c>
      <c r="BL205" s="14" t="s">
        <v>257</v>
      </c>
      <c r="BM205" s="150" t="s">
        <v>726</v>
      </c>
    </row>
    <row r="206" spans="1:65" s="2" customFormat="1" ht="22.8">
      <c r="A206" s="29"/>
      <c r="B206" s="137"/>
      <c r="C206" s="138" t="s">
        <v>104</v>
      </c>
      <c r="D206" s="138" t="s">
        <v>153</v>
      </c>
      <c r="E206" s="139" t="s">
        <v>727</v>
      </c>
      <c r="F206" s="140" t="s">
        <v>728</v>
      </c>
      <c r="G206" s="141" t="s">
        <v>172</v>
      </c>
      <c r="H206" s="142">
        <v>10</v>
      </c>
      <c r="I206" s="143"/>
      <c r="J206" s="143"/>
      <c r="K206" s="144">
        <f t="shared" si="40"/>
        <v>0</v>
      </c>
      <c r="L206" s="140" t="s">
        <v>173</v>
      </c>
      <c r="M206" s="30"/>
      <c r="N206" s="145" t="s">
        <v>1</v>
      </c>
      <c r="O206" s="146" t="s">
        <v>41</v>
      </c>
      <c r="P206" s="147">
        <f t="shared" si="41"/>
        <v>0</v>
      </c>
      <c r="Q206" s="147">
        <f t="shared" si="42"/>
        <v>0</v>
      </c>
      <c r="R206" s="147">
        <f t="shared" si="43"/>
        <v>0</v>
      </c>
      <c r="S206" s="55"/>
      <c r="T206" s="148">
        <f t="shared" si="44"/>
        <v>0</v>
      </c>
      <c r="U206" s="148">
        <v>2.5999999999999998E-4</v>
      </c>
      <c r="V206" s="148">
        <f t="shared" si="45"/>
        <v>2.5999999999999999E-3</v>
      </c>
      <c r="W206" s="148">
        <v>0</v>
      </c>
      <c r="X206" s="149">
        <f t="shared" si="46"/>
        <v>0</v>
      </c>
      <c r="Y206" s="29"/>
      <c r="Z206" s="29"/>
      <c r="AA206" s="29"/>
      <c r="AB206" s="29"/>
      <c r="AC206" s="29"/>
      <c r="AD206" s="29"/>
      <c r="AE206" s="29"/>
      <c r="AR206" s="150" t="s">
        <v>257</v>
      </c>
      <c r="AT206" s="150" t="s">
        <v>153</v>
      </c>
      <c r="AU206" s="150" t="s">
        <v>88</v>
      </c>
      <c r="AY206" s="14" t="s">
        <v>152</v>
      </c>
      <c r="BE206" s="151">
        <f t="shared" si="47"/>
        <v>0</v>
      </c>
      <c r="BF206" s="151">
        <f t="shared" si="48"/>
        <v>0</v>
      </c>
      <c r="BG206" s="151">
        <f t="shared" si="49"/>
        <v>0</v>
      </c>
      <c r="BH206" s="151">
        <f t="shared" si="50"/>
        <v>0</v>
      </c>
      <c r="BI206" s="151">
        <f t="shared" si="51"/>
        <v>0</v>
      </c>
      <c r="BJ206" s="14" t="s">
        <v>86</v>
      </c>
      <c r="BK206" s="151">
        <f t="shared" si="52"/>
        <v>0</v>
      </c>
      <c r="BL206" s="14" t="s">
        <v>257</v>
      </c>
      <c r="BM206" s="150" t="s">
        <v>729</v>
      </c>
    </row>
    <row r="207" spans="1:65" s="2" customFormat="1" ht="24.15" customHeight="1">
      <c r="A207" s="29"/>
      <c r="B207" s="137"/>
      <c r="C207" s="160" t="s">
        <v>528</v>
      </c>
      <c r="D207" s="160" t="s">
        <v>262</v>
      </c>
      <c r="E207" s="161" t="s">
        <v>730</v>
      </c>
      <c r="F207" s="162" t="s">
        <v>731</v>
      </c>
      <c r="G207" s="163" t="s">
        <v>172</v>
      </c>
      <c r="H207" s="164">
        <v>10</v>
      </c>
      <c r="I207" s="165"/>
      <c r="J207" s="166"/>
      <c r="K207" s="167">
        <f t="shared" si="40"/>
        <v>0</v>
      </c>
      <c r="L207" s="162" t="s">
        <v>173</v>
      </c>
      <c r="M207" s="168"/>
      <c r="N207" s="169" t="s">
        <v>1</v>
      </c>
      <c r="O207" s="146" t="s">
        <v>41</v>
      </c>
      <c r="P207" s="147">
        <f t="shared" si="41"/>
        <v>0</v>
      </c>
      <c r="Q207" s="147">
        <f t="shared" si="42"/>
        <v>0</v>
      </c>
      <c r="R207" s="147">
        <f t="shared" si="43"/>
        <v>0</v>
      </c>
      <c r="S207" s="55"/>
      <c r="T207" s="148">
        <f t="shared" si="44"/>
        <v>0</v>
      </c>
      <c r="U207" s="148">
        <v>4.9000000000000002E-2</v>
      </c>
      <c r="V207" s="148">
        <f t="shared" si="45"/>
        <v>0.49</v>
      </c>
      <c r="W207" s="148">
        <v>0</v>
      </c>
      <c r="X207" s="149">
        <f t="shared" si="46"/>
        <v>0</v>
      </c>
      <c r="Y207" s="29"/>
      <c r="Z207" s="29"/>
      <c r="AA207" s="29"/>
      <c r="AB207" s="29"/>
      <c r="AC207" s="29"/>
      <c r="AD207" s="29"/>
      <c r="AE207" s="29"/>
      <c r="AR207" s="150" t="s">
        <v>265</v>
      </c>
      <c r="AT207" s="150" t="s">
        <v>262</v>
      </c>
      <c r="AU207" s="150" t="s">
        <v>88</v>
      </c>
      <c r="AY207" s="14" t="s">
        <v>152</v>
      </c>
      <c r="BE207" s="151">
        <f t="shared" si="47"/>
        <v>0</v>
      </c>
      <c r="BF207" s="151">
        <f t="shared" si="48"/>
        <v>0</v>
      </c>
      <c r="BG207" s="151">
        <f t="shared" si="49"/>
        <v>0</v>
      </c>
      <c r="BH207" s="151">
        <f t="shared" si="50"/>
        <v>0</v>
      </c>
      <c r="BI207" s="151">
        <f t="shared" si="51"/>
        <v>0</v>
      </c>
      <c r="BJ207" s="14" t="s">
        <v>86</v>
      </c>
      <c r="BK207" s="151">
        <f t="shared" si="52"/>
        <v>0</v>
      </c>
      <c r="BL207" s="14" t="s">
        <v>257</v>
      </c>
      <c r="BM207" s="150" t="s">
        <v>732</v>
      </c>
    </row>
    <row r="208" spans="1:65" s="2" customFormat="1" ht="22.8">
      <c r="A208" s="29"/>
      <c r="B208" s="137"/>
      <c r="C208" s="160" t="s">
        <v>532</v>
      </c>
      <c r="D208" s="160" t="s">
        <v>262</v>
      </c>
      <c r="E208" s="161" t="s">
        <v>733</v>
      </c>
      <c r="F208" s="162" t="s">
        <v>734</v>
      </c>
      <c r="G208" s="163" t="s">
        <v>172</v>
      </c>
      <c r="H208" s="164">
        <v>10</v>
      </c>
      <c r="I208" s="165"/>
      <c r="J208" s="166"/>
      <c r="K208" s="167">
        <f t="shared" si="40"/>
        <v>0</v>
      </c>
      <c r="L208" s="162" t="s">
        <v>173</v>
      </c>
      <c r="M208" s="168"/>
      <c r="N208" s="169" t="s">
        <v>1</v>
      </c>
      <c r="O208" s="146" t="s">
        <v>41</v>
      </c>
      <c r="P208" s="147">
        <f t="shared" si="41"/>
        <v>0</v>
      </c>
      <c r="Q208" s="147">
        <f t="shared" si="42"/>
        <v>0</v>
      </c>
      <c r="R208" s="147">
        <f t="shared" si="43"/>
        <v>0</v>
      </c>
      <c r="S208" s="55"/>
      <c r="T208" s="148">
        <f t="shared" si="44"/>
        <v>0</v>
      </c>
      <c r="U208" s="148">
        <v>9.1E-4</v>
      </c>
      <c r="V208" s="148">
        <f t="shared" si="45"/>
        <v>9.1000000000000004E-3</v>
      </c>
      <c r="W208" s="148">
        <v>0</v>
      </c>
      <c r="X208" s="149">
        <f t="shared" si="46"/>
        <v>0</v>
      </c>
      <c r="Y208" s="29"/>
      <c r="Z208" s="29"/>
      <c r="AA208" s="29"/>
      <c r="AB208" s="29"/>
      <c r="AC208" s="29"/>
      <c r="AD208" s="29"/>
      <c r="AE208" s="29"/>
      <c r="AR208" s="150" t="s">
        <v>265</v>
      </c>
      <c r="AT208" s="150" t="s">
        <v>262</v>
      </c>
      <c r="AU208" s="150" t="s">
        <v>88</v>
      </c>
      <c r="AY208" s="14" t="s">
        <v>152</v>
      </c>
      <c r="BE208" s="151">
        <f t="shared" si="47"/>
        <v>0</v>
      </c>
      <c r="BF208" s="151">
        <f t="shared" si="48"/>
        <v>0</v>
      </c>
      <c r="BG208" s="151">
        <f t="shared" si="49"/>
        <v>0</v>
      </c>
      <c r="BH208" s="151">
        <f t="shared" si="50"/>
        <v>0</v>
      </c>
      <c r="BI208" s="151">
        <f t="shared" si="51"/>
        <v>0</v>
      </c>
      <c r="BJ208" s="14" t="s">
        <v>86</v>
      </c>
      <c r="BK208" s="151">
        <f t="shared" si="52"/>
        <v>0</v>
      </c>
      <c r="BL208" s="14" t="s">
        <v>257</v>
      </c>
      <c r="BM208" s="150" t="s">
        <v>735</v>
      </c>
    </row>
    <row r="209" spans="1:65" s="2" customFormat="1" ht="24.15" customHeight="1">
      <c r="A209" s="29"/>
      <c r="B209" s="137"/>
      <c r="C209" s="160" t="s">
        <v>534</v>
      </c>
      <c r="D209" s="160" t="s">
        <v>262</v>
      </c>
      <c r="E209" s="161" t="s">
        <v>736</v>
      </c>
      <c r="F209" s="162" t="s">
        <v>737</v>
      </c>
      <c r="G209" s="163" t="s">
        <v>172</v>
      </c>
      <c r="H209" s="164">
        <v>10</v>
      </c>
      <c r="I209" s="165"/>
      <c r="J209" s="166"/>
      <c r="K209" s="167">
        <f t="shared" si="40"/>
        <v>0</v>
      </c>
      <c r="L209" s="162" t="s">
        <v>173</v>
      </c>
      <c r="M209" s="168"/>
      <c r="N209" s="169" t="s">
        <v>1</v>
      </c>
      <c r="O209" s="146" t="s">
        <v>41</v>
      </c>
      <c r="P209" s="147">
        <f t="shared" si="41"/>
        <v>0</v>
      </c>
      <c r="Q209" s="147">
        <f t="shared" si="42"/>
        <v>0</v>
      </c>
      <c r="R209" s="147">
        <f t="shared" si="43"/>
        <v>0</v>
      </c>
      <c r="S209" s="55"/>
      <c r="T209" s="148">
        <f t="shared" si="44"/>
        <v>0</v>
      </c>
      <c r="U209" s="148">
        <v>4.8999999999999998E-4</v>
      </c>
      <c r="V209" s="148">
        <f t="shared" si="45"/>
        <v>4.8999999999999998E-3</v>
      </c>
      <c r="W209" s="148">
        <v>0</v>
      </c>
      <c r="X209" s="149">
        <f t="shared" si="46"/>
        <v>0</v>
      </c>
      <c r="Y209" s="29"/>
      <c r="Z209" s="29"/>
      <c r="AA209" s="29"/>
      <c r="AB209" s="29"/>
      <c r="AC209" s="29"/>
      <c r="AD209" s="29"/>
      <c r="AE209" s="29"/>
      <c r="AR209" s="150" t="s">
        <v>265</v>
      </c>
      <c r="AT209" s="150" t="s">
        <v>262</v>
      </c>
      <c r="AU209" s="150" t="s">
        <v>88</v>
      </c>
      <c r="AY209" s="14" t="s">
        <v>152</v>
      </c>
      <c r="BE209" s="151">
        <f t="shared" si="47"/>
        <v>0</v>
      </c>
      <c r="BF209" s="151">
        <f t="shared" si="48"/>
        <v>0</v>
      </c>
      <c r="BG209" s="151">
        <f t="shared" si="49"/>
        <v>0</v>
      </c>
      <c r="BH209" s="151">
        <f t="shared" si="50"/>
        <v>0</v>
      </c>
      <c r="BI209" s="151">
        <f t="shared" si="51"/>
        <v>0</v>
      </c>
      <c r="BJ209" s="14" t="s">
        <v>86</v>
      </c>
      <c r="BK209" s="151">
        <f t="shared" si="52"/>
        <v>0</v>
      </c>
      <c r="BL209" s="14" t="s">
        <v>257</v>
      </c>
      <c r="BM209" s="150" t="s">
        <v>738</v>
      </c>
    </row>
    <row r="210" spans="1:65" s="2" customFormat="1" ht="24.15" customHeight="1">
      <c r="A210" s="29"/>
      <c r="B210" s="137"/>
      <c r="C210" s="160" t="s">
        <v>536</v>
      </c>
      <c r="D210" s="160" t="s">
        <v>262</v>
      </c>
      <c r="E210" s="161" t="s">
        <v>739</v>
      </c>
      <c r="F210" s="162" t="s">
        <v>740</v>
      </c>
      <c r="G210" s="163" t="s">
        <v>741</v>
      </c>
      <c r="H210" s="164">
        <v>10</v>
      </c>
      <c r="I210" s="165"/>
      <c r="J210" s="166"/>
      <c r="K210" s="167">
        <f t="shared" si="40"/>
        <v>0</v>
      </c>
      <c r="L210" s="162" t="s">
        <v>173</v>
      </c>
      <c r="M210" s="168"/>
      <c r="N210" s="169" t="s">
        <v>1</v>
      </c>
      <c r="O210" s="146" t="s">
        <v>41</v>
      </c>
      <c r="P210" s="147">
        <f t="shared" si="41"/>
        <v>0</v>
      </c>
      <c r="Q210" s="147">
        <f t="shared" si="42"/>
        <v>0</v>
      </c>
      <c r="R210" s="147">
        <f t="shared" si="43"/>
        <v>0</v>
      </c>
      <c r="S210" s="55"/>
      <c r="T210" s="148">
        <f t="shared" si="44"/>
        <v>0</v>
      </c>
      <c r="U210" s="148">
        <v>4.0000000000000001E-3</v>
      </c>
      <c r="V210" s="148">
        <f t="shared" si="45"/>
        <v>0.04</v>
      </c>
      <c r="W210" s="148">
        <v>0</v>
      </c>
      <c r="X210" s="149">
        <f t="shared" si="46"/>
        <v>0</v>
      </c>
      <c r="Y210" s="29"/>
      <c r="Z210" s="29"/>
      <c r="AA210" s="29"/>
      <c r="AB210" s="29"/>
      <c r="AC210" s="29"/>
      <c r="AD210" s="29"/>
      <c r="AE210" s="29"/>
      <c r="AR210" s="150" t="s">
        <v>265</v>
      </c>
      <c r="AT210" s="150" t="s">
        <v>262</v>
      </c>
      <c r="AU210" s="150" t="s">
        <v>88</v>
      </c>
      <c r="AY210" s="14" t="s">
        <v>152</v>
      </c>
      <c r="BE210" s="151">
        <f t="shared" si="47"/>
        <v>0</v>
      </c>
      <c r="BF210" s="151">
        <f t="shared" si="48"/>
        <v>0</v>
      </c>
      <c r="BG210" s="151">
        <f t="shared" si="49"/>
        <v>0</v>
      </c>
      <c r="BH210" s="151">
        <f t="shared" si="50"/>
        <v>0</v>
      </c>
      <c r="BI210" s="151">
        <f t="shared" si="51"/>
        <v>0</v>
      </c>
      <c r="BJ210" s="14" t="s">
        <v>86</v>
      </c>
      <c r="BK210" s="151">
        <f t="shared" si="52"/>
        <v>0</v>
      </c>
      <c r="BL210" s="14" t="s">
        <v>257</v>
      </c>
      <c r="BM210" s="150" t="s">
        <v>742</v>
      </c>
    </row>
    <row r="211" spans="1:65" s="2" customFormat="1" ht="33" customHeight="1">
      <c r="A211" s="29"/>
      <c r="B211" s="137"/>
      <c r="C211" s="138" t="s">
        <v>538</v>
      </c>
      <c r="D211" s="138" t="s">
        <v>153</v>
      </c>
      <c r="E211" s="139" t="s">
        <v>743</v>
      </c>
      <c r="F211" s="140" t="s">
        <v>744</v>
      </c>
      <c r="G211" s="141" t="s">
        <v>172</v>
      </c>
      <c r="H211" s="142">
        <v>4</v>
      </c>
      <c r="I211" s="143"/>
      <c r="J211" s="143"/>
      <c r="K211" s="144">
        <f t="shared" si="40"/>
        <v>0</v>
      </c>
      <c r="L211" s="140" t="s">
        <v>173</v>
      </c>
      <c r="M211" s="30"/>
      <c r="N211" s="145" t="s">
        <v>1</v>
      </c>
      <c r="O211" s="146" t="s">
        <v>41</v>
      </c>
      <c r="P211" s="147">
        <f t="shared" si="41"/>
        <v>0</v>
      </c>
      <c r="Q211" s="147">
        <f t="shared" si="42"/>
        <v>0</v>
      </c>
      <c r="R211" s="147">
        <f t="shared" si="43"/>
        <v>0</v>
      </c>
      <c r="S211" s="55"/>
      <c r="T211" s="148">
        <f t="shared" si="44"/>
        <v>0</v>
      </c>
      <c r="U211" s="148">
        <v>4.0999999999999999E-4</v>
      </c>
      <c r="V211" s="148">
        <f t="shared" si="45"/>
        <v>1.64E-3</v>
      </c>
      <c r="W211" s="148">
        <v>0</v>
      </c>
      <c r="X211" s="149">
        <f t="shared" si="46"/>
        <v>0</v>
      </c>
      <c r="Y211" s="29"/>
      <c r="Z211" s="29"/>
      <c r="AA211" s="29"/>
      <c r="AB211" s="29"/>
      <c r="AC211" s="29"/>
      <c r="AD211" s="29"/>
      <c r="AE211" s="29"/>
      <c r="AR211" s="150" t="s">
        <v>257</v>
      </c>
      <c r="AT211" s="150" t="s">
        <v>153</v>
      </c>
      <c r="AU211" s="150" t="s">
        <v>88</v>
      </c>
      <c r="AY211" s="14" t="s">
        <v>152</v>
      </c>
      <c r="BE211" s="151">
        <f t="shared" si="47"/>
        <v>0</v>
      </c>
      <c r="BF211" s="151">
        <f t="shared" si="48"/>
        <v>0</v>
      </c>
      <c r="BG211" s="151">
        <f t="shared" si="49"/>
        <v>0</v>
      </c>
      <c r="BH211" s="151">
        <f t="shared" si="50"/>
        <v>0</v>
      </c>
      <c r="BI211" s="151">
        <f t="shared" si="51"/>
        <v>0</v>
      </c>
      <c r="BJ211" s="14" t="s">
        <v>86</v>
      </c>
      <c r="BK211" s="151">
        <f t="shared" si="52"/>
        <v>0</v>
      </c>
      <c r="BL211" s="14" t="s">
        <v>257</v>
      </c>
      <c r="BM211" s="150" t="s">
        <v>745</v>
      </c>
    </row>
    <row r="212" spans="1:65" s="2" customFormat="1" ht="37.799999999999997" customHeight="1">
      <c r="A212" s="29"/>
      <c r="B212" s="137"/>
      <c r="C212" s="160" t="s">
        <v>540</v>
      </c>
      <c r="D212" s="160" t="s">
        <v>262</v>
      </c>
      <c r="E212" s="161" t="s">
        <v>746</v>
      </c>
      <c r="F212" s="162" t="s">
        <v>747</v>
      </c>
      <c r="G212" s="163" t="s">
        <v>172</v>
      </c>
      <c r="H212" s="164">
        <v>4</v>
      </c>
      <c r="I212" s="165"/>
      <c r="J212" s="166"/>
      <c r="K212" s="167">
        <f t="shared" si="40"/>
        <v>0</v>
      </c>
      <c r="L212" s="162" t="s">
        <v>173</v>
      </c>
      <c r="M212" s="168"/>
      <c r="N212" s="169" t="s">
        <v>1</v>
      </c>
      <c r="O212" s="146" t="s">
        <v>41</v>
      </c>
      <c r="P212" s="147">
        <f t="shared" si="41"/>
        <v>0</v>
      </c>
      <c r="Q212" s="147">
        <f t="shared" si="42"/>
        <v>0</v>
      </c>
      <c r="R212" s="147">
        <f t="shared" si="43"/>
        <v>0</v>
      </c>
      <c r="S212" s="55"/>
      <c r="T212" s="148">
        <f t="shared" si="44"/>
        <v>0</v>
      </c>
      <c r="U212" s="148">
        <v>2.5999999999999999E-2</v>
      </c>
      <c r="V212" s="148">
        <f t="shared" si="45"/>
        <v>0.104</v>
      </c>
      <c r="W212" s="148">
        <v>0</v>
      </c>
      <c r="X212" s="149">
        <f t="shared" si="46"/>
        <v>0</v>
      </c>
      <c r="Y212" s="29"/>
      <c r="Z212" s="29"/>
      <c r="AA212" s="29"/>
      <c r="AB212" s="29"/>
      <c r="AC212" s="29"/>
      <c r="AD212" s="29"/>
      <c r="AE212" s="29"/>
      <c r="AR212" s="150" t="s">
        <v>265</v>
      </c>
      <c r="AT212" s="150" t="s">
        <v>262</v>
      </c>
      <c r="AU212" s="150" t="s">
        <v>88</v>
      </c>
      <c r="AY212" s="14" t="s">
        <v>152</v>
      </c>
      <c r="BE212" s="151">
        <f t="shared" si="47"/>
        <v>0</v>
      </c>
      <c r="BF212" s="151">
        <f t="shared" si="48"/>
        <v>0</v>
      </c>
      <c r="BG212" s="151">
        <f t="shared" si="49"/>
        <v>0</v>
      </c>
      <c r="BH212" s="151">
        <f t="shared" si="50"/>
        <v>0</v>
      </c>
      <c r="BI212" s="151">
        <f t="shared" si="51"/>
        <v>0</v>
      </c>
      <c r="BJ212" s="14" t="s">
        <v>86</v>
      </c>
      <c r="BK212" s="151">
        <f t="shared" si="52"/>
        <v>0</v>
      </c>
      <c r="BL212" s="14" t="s">
        <v>257</v>
      </c>
      <c r="BM212" s="150" t="s">
        <v>748</v>
      </c>
    </row>
    <row r="213" spans="1:65" s="2" customFormat="1" ht="24.15" customHeight="1">
      <c r="A213" s="29"/>
      <c r="B213" s="137"/>
      <c r="C213" s="138" t="s">
        <v>544</v>
      </c>
      <c r="D213" s="138" t="s">
        <v>153</v>
      </c>
      <c r="E213" s="139" t="s">
        <v>749</v>
      </c>
      <c r="F213" s="140" t="s">
        <v>750</v>
      </c>
      <c r="G213" s="141" t="s">
        <v>304</v>
      </c>
      <c r="H213" s="170"/>
      <c r="I213" s="143"/>
      <c r="J213" s="143"/>
      <c r="K213" s="144">
        <f t="shared" si="40"/>
        <v>0</v>
      </c>
      <c r="L213" s="140" t="s">
        <v>173</v>
      </c>
      <c r="M213" s="30"/>
      <c r="N213" s="145" t="s">
        <v>1</v>
      </c>
      <c r="O213" s="146" t="s">
        <v>41</v>
      </c>
      <c r="P213" s="147">
        <f t="shared" si="41"/>
        <v>0</v>
      </c>
      <c r="Q213" s="147">
        <f t="shared" si="42"/>
        <v>0</v>
      </c>
      <c r="R213" s="147">
        <f t="shared" si="43"/>
        <v>0</v>
      </c>
      <c r="S213" s="55"/>
      <c r="T213" s="148">
        <f t="shared" si="44"/>
        <v>0</v>
      </c>
      <c r="U213" s="148">
        <v>0</v>
      </c>
      <c r="V213" s="148">
        <f t="shared" si="45"/>
        <v>0</v>
      </c>
      <c r="W213" s="148">
        <v>0</v>
      </c>
      <c r="X213" s="149">
        <f t="shared" si="46"/>
        <v>0</v>
      </c>
      <c r="Y213" s="29"/>
      <c r="Z213" s="29"/>
      <c r="AA213" s="29"/>
      <c r="AB213" s="29"/>
      <c r="AC213" s="29"/>
      <c r="AD213" s="29"/>
      <c r="AE213" s="29"/>
      <c r="AR213" s="150" t="s">
        <v>257</v>
      </c>
      <c r="AT213" s="150" t="s">
        <v>153</v>
      </c>
      <c r="AU213" s="150" t="s">
        <v>88</v>
      </c>
      <c r="AY213" s="14" t="s">
        <v>152</v>
      </c>
      <c r="BE213" s="151">
        <f t="shared" si="47"/>
        <v>0</v>
      </c>
      <c r="BF213" s="151">
        <f t="shared" si="48"/>
        <v>0</v>
      </c>
      <c r="BG213" s="151">
        <f t="shared" si="49"/>
        <v>0</v>
      </c>
      <c r="BH213" s="151">
        <f t="shared" si="50"/>
        <v>0</v>
      </c>
      <c r="BI213" s="151">
        <f t="shared" si="51"/>
        <v>0</v>
      </c>
      <c r="BJ213" s="14" t="s">
        <v>86</v>
      </c>
      <c r="BK213" s="151">
        <f t="shared" si="52"/>
        <v>0</v>
      </c>
      <c r="BL213" s="14" t="s">
        <v>257</v>
      </c>
      <c r="BM213" s="150" t="s">
        <v>751</v>
      </c>
    </row>
    <row r="214" spans="1:65" s="12" customFormat="1" ht="22.8" customHeight="1">
      <c r="B214" s="125"/>
      <c r="D214" s="126" t="s">
        <v>77</v>
      </c>
      <c r="E214" s="152" t="s">
        <v>752</v>
      </c>
      <c r="F214" s="152" t="s">
        <v>753</v>
      </c>
      <c r="I214" s="128"/>
      <c r="J214" s="128"/>
      <c r="K214" s="153">
        <f>BK214</f>
        <v>0</v>
      </c>
      <c r="M214" s="125"/>
      <c r="N214" s="130"/>
      <c r="O214" s="131"/>
      <c r="P214" s="131"/>
      <c r="Q214" s="132">
        <f>SUM(Q215:Q218)</f>
        <v>0</v>
      </c>
      <c r="R214" s="132">
        <f>SUM(R215:R218)</f>
        <v>0</v>
      </c>
      <c r="S214" s="131"/>
      <c r="T214" s="133">
        <f>SUM(T215:T218)</f>
        <v>0</v>
      </c>
      <c r="U214" s="131"/>
      <c r="V214" s="133">
        <f>SUM(V215:V218)</f>
        <v>0</v>
      </c>
      <c r="W214" s="131"/>
      <c r="X214" s="134">
        <f>SUM(X215:X218)</f>
        <v>0</v>
      </c>
      <c r="AR214" s="126" t="s">
        <v>88</v>
      </c>
      <c r="AT214" s="135" t="s">
        <v>77</v>
      </c>
      <c r="AU214" s="135" t="s">
        <v>86</v>
      </c>
      <c r="AY214" s="126" t="s">
        <v>152</v>
      </c>
      <c r="BK214" s="136">
        <f>SUM(BK215:BK218)</f>
        <v>0</v>
      </c>
    </row>
    <row r="215" spans="1:65" s="2" customFormat="1" ht="16.5" customHeight="1">
      <c r="A215" s="29"/>
      <c r="B215" s="137"/>
      <c r="C215" s="138" t="s">
        <v>546</v>
      </c>
      <c r="D215" s="138" t="s">
        <v>153</v>
      </c>
      <c r="E215" s="139" t="s">
        <v>754</v>
      </c>
      <c r="F215" s="140" t="s">
        <v>755</v>
      </c>
      <c r="G215" s="141" t="s">
        <v>756</v>
      </c>
      <c r="H215" s="142">
        <v>314.24400000000003</v>
      </c>
      <c r="I215" s="143"/>
      <c r="J215" s="143"/>
      <c r="K215" s="144">
        <f>ROUND(P215*H215,2)</f>
        <v>0</v>
      </c>
      <c r="L215" s="140" t="s">
        <v>1</v>
      </c>
      <c r="M215" s="30"/>
      <c r="N215" s="145" t="s">
        <v>1</v>
      </c>
      <c r="O215" s="146" t="s">
        <v>41</v>
      </c>
      <c r="P215" s="147">
        <f>I215+J215</f>
        <v>0</v>
      </c>
      <c r="Q215" s="147">
        <f>ROUND(I215*H215,2)</f>
        <v>0</v>
      </c>
      <c r="R215" s="147">
        <f>ROUND(J215*H215,2)</f>
        <v>0</v>
      </c>
      <c r="S215" s="55"/>
      <c r="T215" s="148">
        <f>S215*H215</f>
        <v>0</v>
      </c>
      <c r="U215" s="148">
        <v>0</v>
      </c>
      <c r="V215" s="148">
        <f>U215*H215</f>
        <v>0</v>
      </c>
      <c r="W215" s="148">
        <v>0</v>
      </c>
      <c r="X215" s="149">
        <f>W215*H215</f>
        <v>0</v>
      </c>
      <c r="Y215" s="29"/>
      <c r="Z215" s="29"/>
      <c r="AA215" s="29"/>
      <c r="AB215" s="29"/>
      <c r="AC215" s="29"/>
      <c r="AD215" s="29"/>
      <c r="AE215" s="29"/>
      <c r="AR215" s="150" t="s">
        <v>257</v>
      </c>
      <c r="AT215" s="150" t="s">
        <v>153</v>
      </c>
      <c r="AU215" s="150" t="s">
        <v>88</v>
      </c>
      <c r="AY215" s="14" t="s">
        <v>152</v>
      </c>
      <c r="BE215" s="151">
        <f>IF(O215="základní",K215,0)</f>
        <v>0</v>
      </c>
      <c r="BF215" s="151">
        <f>IF(O215="snížená",K215,0)</f>
        <v>0</v>
      </c>
      <c r="BG215" s="151">
        <f>IF(O215="zákl. přenesená",K215,0)</f>
        <v>0</v>
      </c>
      <c r="BH215" s="151">
        <f>IF(O215="sníž. přenesená",K215,0)</f>
        <v>0</v>
      </c>
      <c r="BI215" s="151">
        <f>IF(O215="nulová",K215,0)</f>
        <v>0</v>
      </c>
      <c r="BJ215" s="14" t="s">
        <v>86</v>
      </c>
      <c r="BK215" s="151">
        <f>ROUND(P215*H215,2)</f>
        <v>0</v>
      </c>
      <c r="BL215" s="14" t="s">
        <v>257</v>
      </c>
      <c r="BM215" s="150" t="s">
        <v>757</v>
      </c>
    </row>
    <row r="216" spans="1:65" s="2" customFormat="1" ht="16.5" customHeight="1">
      <c r="A216" s="29"/>
      <c r="B216" s="137"/>
      <c r="C216" s="138" t="s">
        <v>548</v>
      </c>
      <c r="D216" s="138" t="s">
        <v>153</v>
      </c>
      <c r="E216" s="139" t="s">
        <v>758</v>
      </c>
      <c r="F216" s="140" t="s">
        <v>759</v>
      </c>
      <c r="G216" s="141" t="s">
        <v>325</v>
      </c>
      <c r="H216" s="142">
        <v>3</v>
      </c>
      <c r="I216" s="143"/>
      <c r="J216" s="143"/>
      <c r="K216" s="144">
        <f>ROUND(P216*H216,2)</f>
        <v>0</v>
      </c>
      <c r="L216" s="140" t="s">
        <v>1</v>
      </c>
      <c r="M216" s="30"/>
      <c r="N216" s="145" t="s">
        <v>1</v>
      </c>
      <c r="O216" s="146" t="s">
        <v>41</v>
      </c>
      <c r="P216" s="147">
        <f>I216+J216</f>
        <v>0</v>
      </c>
      <c r="Q216" s="147">
        <f>ROUND(I216*H216,2)</f>
        <v>0</v>
      </c>
      <c r="R216" s="147">
        <f>ROUND(J216*H216,2)</f>
        <v>0</v>
      </c>
      <c r="S216" s="55"/>
      <c r="T216" s="148">
        <f>S216*H216</f>
        <v>0</v>
      </c>
      <c r="U216" s="148">
        <v>0</v>
      </c>
      <c r="V216" s="148">
        <f>U216*H216</f>
        <v>0</v>
      </c>
      <c r="W216" s="148">
        <v>0</v>
      </c>
      <c r="X216" s="149">
        <f>W216*H216</f>
        <v>0</v>
      </c>
      <c r="Y216" s="29"/>
      <c r="Z216" s="29"/>
      <c r="AA216" s="29"/>
      <c r="AB216" s="29"/>
      <c r="AC216" s="29"/>
      <c r="AD216" s="29"/>
      <c r="AE216" s="29"/>
      <c r="AR216" s="150" t="s">
        <v>257</v>
      </c>
      <c r="AT216" s="150" t="s">
        <v>153</v>
      </c>
      <c r="AU216" s="150" t="s">
        <v>88</v>
      </c>
      <c r="AY216" s="14" t="s">
        <v>152</v>
      </c>
      <c r="BE216" s="151">
        <f>IF(O216="základní",K216,0)</f>
        <v>0</v>
      </c>
      <c r="BF216" s="151">
        <f>IF(O216="snížená",K216,0)</f>
        <v>0</v>
      </c>
      <c r="BG216" s="151">
        <f>IF(O216="zákl. přenesená",K216,0)</f>
        <v>0</v>
      </c>
      <c r="BH216" s="151">
        <f>IF(O216="sníž. přenesená",K216,0)</f>
        <v>0</v>
      </c>
      <c r="BI216" s="151">
        <f>IF(O216="nulová",K216,0)</f>
        <v>0</v>
      </c>
      <c r="BJ216" s="14" t="s">
        <v>86</v>
      </c>
      <c r="BK216" s="151">
        <f>ROUND(P216*H216,2)</f>
        <v>0</v>
      </c>
      <c r="BL216" s="14" t="s">
        <v>257</v>
      </c>
      <c r="BM216" s="150" t="s">
        <v>760</v>
      </c>
    </row>
    <row r="217" spans="1:65" s="2" customFormat="1" ht="24.15" customHeight="1">
      <c r="A217" s="29"/>
      <c r="B217" s="137"/>
      <c r="C217" s="138" t="s">
        <v>107</v>
      </c>
      <c r="D217" s="138" t="s">
        <v>153</v>
      </c>
      <c r="E217" s="139" t="s">
        <v>761</v>
      </c>
      <c r="F217" s="140" t="s">
        <v>762</v>
      </c>
      <c r="G217" s="141" t="s">
        <v>172</v>
      </c>
      <c r="H217" s="142">
        <v>1</v>
      </c>
      <c r="I217" s="143"/>
      <c r="J217" s="143"/>
      <c r="K217" s="144">
        <f>ROUND(P217*H217,2)</f>
        <v>0</v>
      </c>
      <c r="L217" s="140" t="s">
        <v>1</v>
      </c>
      <c r="M217" s="30"/>
      <c r="N217" s="145" t="s">
        <v>1</v>
      </c>
      <c r="O217" s="146" t="s">
        <v>41</v>
      </c>
      <c r="P217" s="147">
        <f>I217+J217</f>
        <v>0</v>
      </c>
      <c r="Q217" s="147">
        <f>ROUND(I217*H217,2)</f>
        <v>0</v>
      </c>
      <c r="R217" s="147">
        <f>ROUND(J217*H217,2)</f>
        <v>0</v>
      </c>
      <c r="S217" s="55"/>
      <c r="T217" s="148">
        <f>S217*H217</f>
        <v>0</v>
      </c>
      <c r="U217" s="148">
        <v>0</v>
      </c>
      <c r="V217" s="148">
        <f>U217*H217</f>
        <v>0</v>
      </c>
      <c r="W217" s="148">
        <v>0</v>
      </c>
      <c r="X217" s="149">
        <f>W217*H217</f>
        <v>0</v>
      </c>
      <c r="Y217" s="29"/>
      <c r="Z217" s="29"/>
      <c r="AA217" s="29"/>
      <c r="AB217" s="29"/>
      <c r="AC217" s="29"/>
      <c r="AD217" s="29"/>
      <c r="AE217" s="29"/>
      <c r="AR217" s="150" t="s">
        <v>257</v>
      </c>
      <c r="AT217" s="150" t="s">
        <v>153</v>
      </c>
      <c r="AU217" s="150" t="s">
        <v>88</v>
      </c>
      <c r="AY217" s="14" t="s">
        <v>152</v>
      </c>
      <c r="BE217" s="151">
        <f>IF(O217="základní",K217,0)</f>
        <v>0</v>
      </c>
      <c r="BF217" s="151">
        <f>IF(O217="snížená",K217,0)</f>
        <v>0</v>
      </c>
      <c r="BG217" s="151">
        <f>IF(O217="zákl. přenesená",K217,0)</f>
        <v>0</v>
      </c>
      <c r="BH217" s="151">
        <f>IF(O217="sníž. přenesená",K217,0)</f>
        <v>0</v>
      </c>
      <c r="BI217" s="151">
        <f>IF(O217="nulová",K217,0)</f>
        <v>0</v>
      </c>
      <c r="BJ217" s="14" t="s">
        <v>86</v>
      </c>
      <c r="BK217" s="151">
        <f>ROUND(P217*H217,2)</f>
        <v>0</v>
      </c>
      <c r="BL217" s="14" t="s">
        <v>257</v>
      </c>
      <c r="BM217" s="150" t="s">
        <v>763</v>
      </c>
    </row>
    <row r="218" spans="1:65" s="2" customFormat="1" ht="24.15" customHeight="1">
      <c r="A218" s="29"/>
      <c r="B218" s="137"/>
      <c r="C218" s="138" t="s">
        <v>551</v>
      </c>
      <c r="D218" s="138" t="s">
        <v>153</v>
      </c>
      <c r="E218" s="139" t="s">
        <v>764</v>
      </c>
      <c r="F218" s="140" t="s">
        <v>765</v>
      </c>
      <c r="G218" s="141" t="s">
        <v>304</v>
      </c>
      <c r="H218" s="170"/>
      <c r="I218" s="143"/>
      <c r="J218" s="143"/>
      <c r="K218" s="144">
        <f>ROUND(P218*H218,2)</f>
        <v>0</v>
      </c>
      <c r="L218" s="140" t="s">
        <v>173</v>
      </c>
      <c r="M218" s="30"/>
      <c r="N218" s="145" t="s">
        <v>1</v>
      </c>
      <c r="O218" s="146" t="s">
        <v>41</v>
      </c>
      <c r="P218" s="147">
        <f>I218+J218</f>
        <v>0</v>
      </c>
      <c r="Q218" s="147">
        <f>ROUND(I218*H218,2)</f>
        <v>0</v>
      </c>
      <c r="R218" s="147">
        <f>ROUND(J218*H218,2)</f>
        <v>0</v>
      </c>
      <c r="S218" s="55"/>
      <c r="T218" s="148">
        <f>S218*H218</f>
        <v>0</v>
      </c>
      <c r="U218" s="148">
        <v>0</v>
      </c>
      <c r="V218" s="148">
        <f>U218*H218</f>
        <v>0</v>
      </c>
      <c r="W218" s="148">
        <v>0</v>
      </c>
      <c r="X218" s="149">
        <f>W218*H218</f>
        <v>0</v>
      </c>
      <c r="Y218" s="29"/>
      <c r="Z218" s="29"/>
      <c r="AA218" s="29"/>
      <c r="AB218" s="29"/>
      <c r="AC218" s="29"/>
      <c r="AD218" s="29"/>
      <c r="AE218" s="29"/>
      <c r="AR218" s="150" t="s">
        <v>257</v>
      </c>
      <c r="AT218" s="150" t="s">
        <v>153</v>
      </c>
      <c r="AU218" s="150" t="s">
        <v>88</v>
      </c>
      <c r="AY218" s="14" t="s">
        <v>152</v>
      </c>
      <c r="BE218" s="151">
        <f>IF(O218="základní",K218,0)</f>
        <v>0</v>
      </c>
      <c r="BF218" s="151">
        <f>IF(O218="snížená",K218,0)</f>
        <v>0</v>
      </c>
      <c r="BG218" s="151">
        <f>IF(O218="zákl. přenesená",K218,0)</f>
        <v>0</v>
      </c>
      <c r="BH218" s="151">
        <f>IF(O218="sníž. přenesená",K218,0)</f>
        <v>0</v>
      </c>
      <c r="BI218" s="151">
        <f>IF(O218="nulová",K218,0)</f>
        <v>0</v>
      </c>
      <c r="BJ218" s="14" t="s">
        <v>86</v>
      </c>
      <c r="BK218" s="151">
        <f>ROUND(P218*H218,2)</f>
        <v>0</v>
      </c>
      <c r="BL218" s="14" t="s">
        <v>257</v>
      </c>
      <c r="BM218" s="150" t="s">
        <v>766</v>
      </c>
    </row>
    <row r="219" spans="1:65" s="12" customFormat="1" ht="22.8" customHeight="1">
      <c r="B219" s="125"/>
      <c r="D219" s="126" t="s">
        <v>77</v>
      </c>
      <c r="E219" s="152" t="s">
        <v>495</v>
      </c>
      <c r="F219" s="152" t="s">
        <v>496</v>
      </c>
      <c r="I219" s="128"/>
      <c r="J219" s="128"/>
      <c r="K219" s="153">
        <f>BK219</f>
        <v>0</v>
      </c>
      <c r="M219" s="125"/>
      <c r="N219" s="130"/>
      <c r="O219" s="131"/>
      <c r="P219" s="131"/>
      <c r="Q219" s="132">
        <f>SUM(Q220:Q226)</f>
        <v>0</v>
      </c>
      <c r="R219" s="132">
        <f>SUM(R220:R226)</f>
        <v>0</v>
      </c>
      <c r="S219" s="131"/>
      <c r="T219" s="133">
        <f>SUM(T220:T226)</f>
        <v>0</v>
      </c>
      <c r="U219" s="131"/>
      <c r="V219" s="133">
        <f>SUM(V220:V226)</f>
        <v>0.63685252000000003</v>
      </c>
      <c r="W219" s="131"/>
      <c r="X219" s="134">
        <f>SUM(X220:X226)</f>
        <v>0</v>
      </c>
      <c r="AR219" s="126" t="s">
        <v>88</v>
      </c>
      <c r="AT219" s="135" t="s">
        <v>77</v>
      </c>
      <c r="AU219" s="135" t="s">
        <v>86</v>
      </c>
      <c r="AY219" s="126" t="s">
        <v>152</v>
      </c>
      <c r="BK219" s="136">
        <f>SUM(BK220:BK226)</f>
        <v>0</v>
      </c>
    </row>
    <row r="220" spans="1:65" s="2" customFormat="1" ht="24.15" customHeight="1">
      <c r="A220" s="29"/>
      <c r="B220" s="137"/>
      <c r="C220" s="138" t="s">
        <v>553</v>
      </c>
      <c r="D220" s="138" t="s">
        <v>153</v>
      </c>
      <c r="E220" s="139" t="s">
        <v>498</v>
      </c>
      <c r="F220" s="140" t="s">
        <v>499</v>
      </c>
      <c r="G220" s="141" t="s">
        <v>196</v>
      </c>
      <c r="H220" s="142">
        <v>146.33000000000001</v>
      </c>
      <c r="I220" s="143"/>
      <c r="J220" s="143"/>
      <c r="K220" s="144">
        <f t="shared" ref="K220:K226" si="53">ROUND(P220*H220,2)</f>
        <v>0</v>
      </c>
      <c r="L220" s="140" t="s">
        <v>173</v>
      </c>
      <c r="M220" s="30"/>
      <c r="N220" s="145" t="s">
        <v>1</v>
      </c>
      <c r="O220" s="146" t="s">
        <v>41</v>
      </c>
      <c r="P220" s="147">
        <f t="shared" ref="P220:P226" si="54">I220+J220</f>
        <v>0</v>
      </c>
      <c r="Q220" s="147">
        <f t="shared" ref="Q220:Q226" si="55">ROUND(I220*H220,2)</f>
        <v>0</v>
      </c>
      <c r="R220" s="147">
        <f t="shared" ref="R220:R226" si="56">ROUND(J220*H220,2)</f>
        <v>0</v>
      </c>
      <c r="S220" s="55"/>
      <c r="T220" s="148">
        <f t="shared" ref="T220:T226" si="57">S220*H220</f>
        <v>0</v>
      </c>
      <c r="U220" s="148">
        <v>1E-4</v>
      </c>
      <c r="V220" s="148">
        <f t="shared" ref="V220:V226" si="58">U220*H220</f>
        <v>1.4633000000000002E-2</v>
      </c>
      <c r="W220" s="148">
        <v>0</v>
      </c>
      <c r="X220" s="149">
        <f t="shared" ref="X220:X226" si="59">W220*H220</f>
        <v>0</v>
      </c>
      <c r="Y220" s="29"/>
      <c r="Z220" s="29"/>
      <c r="AA220" s="29"/>
      <c r="AB220" s="29"/>
      <c r="AC220" s="29"/>
      <c r="AD220" s="29"/>
      <c r="AE220" s="29"/>
      <c r="AR220" s="150" t="s">
        <v>257</v>
      </c>
      <c r="AT220" s="150" t="s">
        <v>153</v>
      </c>
      <c r="AU220" s="150" t="s">
        <v>88</v>
      </c>
      <c r="AY220" s="14" t="s">
        <v>152</v>
      </c>
      <c r="BE220" s="151">
        <f t="shared" ref="BE220:BE226" si="60">IF(O220="základní",K220,0)</f>
        <v>0</v>
      </c>
      <c r="BF220" s="151">
        <f t="shared" ref="BF220:BF226" si="61">IF(O220="snížená",K220,0)</f>
        <v>0</v>
      </c>
      <c r="BG220" s="151">
        <f t="shared" ref="BG220:BG226" si="62">IF(O220="zákl. přenesená",K220,0)</f>
        <v>0</v>
      </c>
      <c r="BH220" s="151">
        <f t="shared" ref="BH220:BH226" si="63">IF(O220="sníž. přenesená",K220,0)</f>
        <v>0</v>
      </c>
      <c r="BI220" s="151">
        <f t="shared" ref="BI220:BI226" si="64">IF(O220="nulová",K220,0)</f>
        <v>0</v>
      </c>
      <c r="BJ220" s="14" t="s">
        <v>86</v>
      </c>
      <c r="BK220" s="151">
        <f t="shared" ref="BK220:BK226" si="65">ROUND(P220*H220,2)</f>
        <v>0</v>
      </c>
      <c r="BL220" s="14" t="s">
        <v>257</v>
      </c>
      <c r="BM220" s="150" t="s">
        <v>767</v>
      </c>
    </row>
    <row r="221" spans="1:65" s="2" customFormat="1" ht="24.15" customHeight="1">
      <c r="A221" s="29"/>
      <c r="B221" s="137"/>
      <c r="C221" s="160" t="s">
        <v>555</v>
      </c>
      <c r="D221" s="160" t="s">
        <v>262</v>
      </c>
      <c r="E221" s="161" t="s">
        <v>502</v>
      </c>
      <c r="F221" s="162" t="s">
        <v>503</v>
      </c>
      <c r="G221" s="163" t="s">
        <v>196</v>
      </c>
      <c r="H221" s="164">
        <v>160.96299999999999</v>
      </c>
      <c r="I221" s="165"/>
      <c r="J221" s="166"/>
      <c r="K221" s="167">
        <f t="shared" si="53"/>
        <v>0</v>
      </c>
      <c r="L221" s="162" t="s">
        <v>173</v>
      </c>
      <c r="M221" s="168"/>
      <c r="N221" s="169" t="s">
        <v>1</v>
      </c>
      <c r="O221" s="146" t="s">
        <v>41</v>
      </c>
      <c r="P221" s="147">
        <f t="shared" si="54"/>
        <v>0</v>
      </c>
      <c r="Q221" s="147">
        <f t="shared" si="55"/>
        <v>0</v>
      </c>
      <c r="R221" s="147">
        <f t="shared" si="56"/>
        <v>0</v>
      </c>
      <c r="S221" s="55"/>
      <c r="T221" s="148">
        <f t="shared" si="57"/>
        <v>0</v>
      </c>
      <c r="U221" s="148">
        <v>8.0000000000000004E-4</v>
      </c>
      <c r="V221" s="148">
        <f t="shared" si="58"/>
        <v>0.12877040000000001</v>
      </c>
      <c r="W221" s="148">
        <v>0</v>
      </c>
      <c r="X221" s="149">
        <f t="shared" si="59"/>
        <v>0</v>
      </c>
      <c r="Y221" s="29"/>
      <c r="Z221" s="29"/>
      <c r="AA221" s="29"/>
      <c r="AB221" s="29"/>
      <c r="AC221" s="29"/>
      <c r="AD221" s="29"/>
      <c r="AE221" s="29"/>
      <c r="AR221" s="150" t="s">
        <v>265</v>
      </c>
      <c r="AT221" s="150" t="s">
        <v>262</v>
      </c>
      <c r="AU221" s="150" t="s">
        <v>88</v>
      </c>
      <c r="AY221" s="14" t="s">
        <v>152</v>
      </c>
      <c r="BE221" s="151">
        <f t="shared" si="60"/>
        <v>0</v>
      </c>
      <c r="BF221" s="151">
        <f t="shared" si="61"/>
        <v>0</v>
      </c>
      <c r="BG221" s="151">
        <f t="shared" si="62"/>
        <v>0</v>
      </c>
      <c r="BH221" s="151">
        <f t="shared" si="63"/>
        <v>0</v>
      </c>
      <c r="BI221" s="151">
        <f t="shared" si="64"/>
        <v>0</v>
      </c>
      <c r="BJ221" s="14" t="s">
        <v>86</v>
      </c>
      <c r="BK221" s="151">
        <f t="shared" si="65"/>
        <v>0</v>
      </c>
      <c r="BL221" s="14" t="s">
        <v>257</v>
      </c>
      <c r="BM221" s="150" t="s">
        <v>768</v>
      </c>
    </row>
    <row r="222" spans="1:65" s="2" customFormat="1" ht="24.15" customHeight="1">
      <c r="A222" s="29"/>
      <c r="B222" s="137"/>
      <c r="C222" s="138" t="s">
        <v>557</v>
      </c>
      <c r="D222" s="138" t="s">
        <v>153</v>
      </c>
      <c r="E222" s="139" t="s">
        <v>510</v>
      </c>
      <c r="F222" s="140" t="s">
        <v>511</v>
      </c>
      <c r="G222" s="141" t="s">
        <v>196</v>
      </c>
      <c r="H222" s="142">
        <v>146.33000000000001</v>
      </c>
      <c r="I222" s="143"/>
      <c r="J222" s="143"/>
      <c r="K222" s="144">
        <f t="shared" si="53"/>
        <v>0</v>
      </c>
      <c r="L222" s="140" t="s">
        <v>173</v>
      </c>
      <c r="M222" s="30"/>
      <c r="N222" s="145" t="s">
        <v>1</v>
      </c>
      <c r="O222" s="146" t="s">
        <v>41</v>
      </c>
      <c r="P222" s="147">
        <f t="shared" si="54"/>
        <v>0</v>
      </c>
      <c r="Q222" s="147">
        <f t="shared" si="55"/>
        <v>0</v>
      </c>
      <c r="R222" s="147">
        <f t="shared" si="56"/>
        <v>0</v>
      </c>
      <c r="S222" s="55"/>
      <c r="T222" s="148">
        <f t="shared" si="57"/>
        <v>0</v>
      </c>
      <c r="U222" s="148">
        <v>2.9999999999999997E-4</v>
      </c>
      <c r="V222" s="148">
        <f t="shared" si="58"/>
        <v>4.3899000000000001E-2</v>
      </c>
      <c r="W222" s="148">
        <v>0</v>
      </c>
      <c r="X222" s="149">
        <f t="shared" si="59"/>
        <v>0</v>
      </c>
      <c r="Y222" s="29"/>
      <c r="Z222" s="29"/>
      <c r="AA222" s="29"/>
      <c r="AB222" s="29"/>
      <c r="AC222" s="29"/>
      <c r="AD222" s="29"/>
      <c r="AE222" s="29"/>
      <c r="AR222" s="150" t="s">
        <v>257</v>
      </c>
      <c r="AT222" s="150" t="s">
        <v>153</v>
      </c>
      <c r="AU222" s="150" t="s">
        <v>88</v>
      </c>
      <c r="AY222" s="14" t="s">
        <v>152</v>
      </c>
      <c r="BE222" s="151">
        <f t="shared" si="60"/>
        <v>0</v>
      </c>
      <c r="BF222" s="151">
        <f t="shared" si="61"/>
        <v>0</v>
      </c>
      <c r="BG222" s="151">
        <f t="shared" si="62"/>
        <v>0</v>
      </c>
      <c r="BH222" s="151">
        <f t="shared" si="63"/>
        <v>0</v>
      </c>
      <c r="BI222" s="151">
        <f t="shared" si="64"/>
        <v>0</v>
      </c>
      <c r="BJ222" s="14" t="s">
        <v>86</v>
      </c>
      <c r="BK222" s="151">
        <f t="shared" si="65"/>
        <v>0</v>
      </c>
      <c r="BL222" s="14" t="s">
        <v>257</v>
      </c>
      <c r="BM222" s="150" t="s">
        <v>769</v>
      </c>
    </row>
    <row r="223" spans="1:65" s="2" customFormat="1" ht="24.15" customHeight="1">
      <c r="A223" s="29"/>
      <c r="B223" s="137"/>
      <c r="C223" s="160" t="s">
        <v>770</v>
      </c>
      <c r="D223" s="160" t="s">
        <v>262</v>
      </c>
      <c r="E223" s="161" t="s">
        <v>514</v>
      </c>
      <c r="F223" s="162" t="s">
        <v>515</v>
      </c>
      <c r="G223" s="163" t="s">
        <v>196</v>
      </c>
      <c r="H223" s="164">
        <v>160.96299999999999</v>
      </c>
      <c r="I223" s="165"/>
      <c r="J223" s="166"/>
      <c r="K223" s="167">
        <f t="shared" si="53"/>
        <v>0</v>
      </c>
      <c r="L223" s="162" t="s">
        <v>173</v>
      </c>
      <c r="M223" s="168"/>
      <c r="N223" s="169" t="s">
        <v>1</v>
      </c>
      <c r="O223" s="146" t="s">
        <v>41</v>
      </c>
      <c r="P223" s="147">
        <f t="shared" si="54"/>
        <v>0</v>
      </c>
      <c r="Q223" s="147">
        <f t="shared" si="55"/>
        <v>0</v>
      </c>
      <c r="R223" s="147">
        <f t="shared" si="56"/>
        <v>0</v>
      </c>
      <c r="S223" s="55"/>
      <c r="T223" s="148">
        <f t="shared" si="57"/>
        <v>0</v>
      </c>
      <c r="U223" s="148">
        <v>2.64E-3</v>
      </c>
      <c r="V223" s="148">
        <f t="shared" si="58"/>
        <v>0.42494231999999998</v>
      </c>
      <c r="W223" s="148">
        <v>0</v>
      </c>
      <c r="X223" s="149">
        <f t="shared" si="59"/>
        <v>0</v>
      </c>
      <c r="Y223" s="29"/>
      <c r="Z223" s="29"/>
      <c r="AA223" s="29"/>
      <c r="AB223" s="29"/>
      <c r="AC223" s="29"/>
      <c r="AD223" s="29"/>
      <c r="AE223" s="29"/>
      <c r="AR223" s="150" t="s">
        <v>265</v>
      </c>
      <c r="AT223" s="150" t="s">
        <v>262</v>
      </c>
      <c r="AU223" s="150" t="s">
        <v>88</v>
      </c>
      <c r="AY223" s="14" t="s">
        <v>152</v>
      </c>
      <c r="BE223" s="151">
        <f t="shared" si="60"/>
        <v>0</v>
      </c>
      <c r="BF223" s="151">
        <f t="shared" si="61"/>
        <v>0</v>
      </c>
      <c r="BG223" s="151">
        <f t="shared" si="62"/>
        <v>0</v>
      </c>
      <c r="BH223" s="151">
        <f t="shared" si="63"/>
        <v>0</v>
      </c>
      <c r="BI223" s="151">
        <f t="shared" si="64"/>
        <v>0</v>
      </c>
      <c r="BJ223" s="14" t="s">
        <v>86</v>
      </c>
      <c r="BK223" s="151">
        <f t="shared" si="65"/>
        <v>0</v>
      </c>
      <c r="BL223" s="14" t="s">
        <v>257</v>
      </c>
      <c r="BM223" s="150" t="s">
        <v>771</v>
      </c>
    </row>
    <row r="224" spans="1:65" s="2" customFormat="1" ht="24.15" customHeight="1">
      <c r="A224" s="29"/>
      <c r="B224" s="137"/>
      <c r="C224" s="138" t="s">
        <v>772</v>
      </c>
      <c r="D224" s="138" t="s">
        <v>153</v>
      </c>
      <c r="E224" s="139" t="s">
        <v>522</v>
      </c>
      <c r="F224" s="140" t="s">
        <v>523</v>
      </c>
      <c r="G224" s="141" t="s">
        <v>325</v>
      </c>
      <c r="H224" s="142">
        <v>97.65</v>
      </c>
      <c r="I224" s="143"/>
      <c r="J224" s="143"/>
      <c r="K224" s="144">
        <f t="shared" si="53"/>
        <v>0</v>
      </c>
      <c r="L224" s="140" t="s">
        <v>173</v>
      </c>
      <c r="M224" s="30"/>
      <c r="N224" s="145" t="s">
        <v>1</v>
      </c>
      <c r="O224" s="146" t="s">
        <v>41</v>
      </c>
      <c r="P224" s="147">
        <f t="shared" si="54"/>
        <v>0</v>
      </c>
      <c r="Q224" s="147">
        <f t="shared" si="55"/>
        <v>0</v>
      </c>
      <c r="R224" s="147">
        <f t="shared" si="56"/>
        <v>0</v>
      </c>
      <c r="S224" s="55"/>
      <c r="T224" s="148">
        <f t="shared" si="57"/>
        <v>0</v>
      </c>
      <c r="U224" s="148">
        <v>1.0000000000000001E-5</v>
      </c>
      <c r="V224" s="148">
        <f t="shared" si="58"/>
        <v>9.7650000000000015E-4</v>
      </c>
      <c r="W224" s="148">
        <v>0</v>
      </c>
      <c r="X224" s="149">
        <f t="shared" si="59"/>
        <v>0</v>
      </c>
      <c r="Y224" s="29"/>
      <c r="Z224" s="29"/>
      <c r="AA224" s="29"/>
      <c r="AB224" s="29"/>
      <c r="AC224" s="29"/>
      <c r="AD224" s="29"/>
      <c r="AE224" s="29"/>
      <c r="AR224" s="150" t="s">
        <v>257</v>
      </c>
      <c r="AT224" s="150" t="s">
        <v>153</v>
      </c>
      <c r="AU224" s="150" t="s">
        <v>88</v>
      </c>
      <c r="AY224" s="14" t="s">
        <v>152</v>
      </c>
      <c r="BE224" s="151">
        <f t="shared" si="60"/>
        <v>0</v>
      </c>
      <c r="BF224" s="151">
        <f t="shared" si="61"/>
        <v>0</v>
      </c>
      <c r="BG224" s="151">
        <f t="shared" si="62"/>
        <v>0</v>
      </c>
      <c r="BH224" s="151">
        <f t="shared" si="63"/>
        <v>0</v>
      </c>
      <c r="BI224" s="151">
        <f t="shared" si="64"/>
        <v>0</v>
      </c>
      <c r="BJ224" s="14" t="s">
        <v>86</v>
      </c>
      <c r="BK224" s="151">
        <f t="shared" si="65"/>
        <v>0</v>
      </c>
      <c r="BL224" s="14" t="s">
        <v>257</v>
      </c>
      <c r="BM224" s="150" t="s">
        <v>773</v>
      </c>
    </row>
    <row r="225" spans="1:65" s="2" customFormat="1" ht="24.15" customHeight="1">
      <c r="A225" s="29"/>
      <c r="B225" s="137"/>
      <c r="C225" s="160" t="s">
        <v>774</v>
      </c>
      <c r="D225" s="160" t="s">
        <v>262</v>
      </c>
      <c r="E225" s="161" t="s">
        <v>525</v>
      </c>
      <c r="F225" s="162" t="s">
        <v>526</v>
      </c>
      <c r="G225" s="163" t="s">
        <v>325</v>
      </c>
      <c r="H225" s="164">
        <v>107.41500000000001</v>
      </c>
      <c r="I225" s="165"/>
      <c r="J225" s="166"/>
      <c r="K225" s="167">
        <f t="shared" si="53"/>
        <v>0</v>
      </c>
      <c r="L225" s="162" t="s">
        <v>173</v>
      </c>
      <c r="M225" s="168"/>
      <c r="N225" s="169" t="s">
        <v>1</v>
      </c>
      <c r="O225" s="146" t="s">
        <v>41</v>
      </c>
      <c r="P225" s="147">
        <f t="shared" si="54"/>
        <v>0</v>
      </c>
      <c r="Q225" s="147">
        <f t="shared" si="55"/>
        <v>0</v>
      </c>
      <c r="R225" s="147">
        <f t="shared" si="56"/>
        <v>0</v>
      </c>
      <c r="S225" s="55"/>
      <c r="T225" s="148">
        <f t="shared" si="57"/>
        <v>0</v>
      </c>
      <c r="U225" s="148">
        <v>2.2000000000000001E-4</v>
      </c>
      <c r="V225" s="148">
        <f t="shared" si="58"/>
        <v>2.3631300000000001E-2</v>
      </c>
      <c r="W225" s="148">
        <v>0</v>
      </c>
      <c r="X225" s="149">
        <f t="shared" si="59"/>
        <v>0</v>
      </c>
      <c r="Y225" s="29"/>
      <c r="Z225" s="29"/>
      <c r="AA225" s="29"/>
      <c r="AB225" s="29"/>
      <c r="AC225" s="29"/>
      <c r="AD225" s="29"/>
      <c r="AE225" s="29"/>
      <c r="AR225" s="150" t="s">
        <v>265</v>
      </c>
      <c r="AT225" s="150" t="s">
        <v>262</v>
      </c>
      <c r="AU225" s="150" t="s">
        <v>88</v>
      </c>
      <c r="AY225" s="14" t="s">
        <v>152</v>
      </c>
      <c r="BE225" s="151">
        <f t="shared" si="60"/>
        <v>0</v>
      </c>
      <c r="BF225" s="151">
        <f t="shared" si="61"/>
        <v>0</v>
      </c>
      <c r="BG225" s="151">
        <f t="shared" si="62"/>
        <v>0</v>
      </c>
      <c r="BH225" s="151">
        <f t="shared" si="63"/>
        <v>0</v>
      </c>
      <c r="BI225" s="151">
        <f t="shared" si="64"/>
        <v>0</v>
      </c>
      <c r="BJ225" s="14" t="s">
        <v>86</v>
      </c>
      <c r="BK225" s="151">
        <f t="shared" si="65"/>
        <v>0</v>
      </c>
      <c r="BL225" s="14" t="s">
        <v>257</v>
      </c>
      <c r="BM225" s="150" t="s">
        <v>775</v>
      </c>
    </row>
    <row r="226" spans="1:65" s="2" customFormat="1" ht="24.15" customHeight="1">
      <c r="A226" s="29"/>
      <c r="B226" s="137"/>
      <c r="C226" s="138" t="s">
        <v>776</v>
      </c>
      <c r="D226" s="138" t="s">
        <v>153</v>
      </c>
      <c r="E226" s="139" t="s">
        <v>777</v>
      </c>
      <c r="F226" s="140" t="s">
        <v>778</v>
      </c>
      <c r="G226" s="141" t="s">
        <v>304</v>
      </c>
      <c r="H226" s="170"/>
      <c r="I226" s="143"/>
      <c r="J226" s="143"/>
      <c r="K226" s="144">
        <f t="shared" si="53"/>
        <v>0</v>
      </c>
      <c r="L226" s="140" t="s">
        <v>173</v>
      </c>
      <c r="M226" s="30"/>
      <c r="N226" s="145" t="s">
        <v>1</v>
      </c>
      <c r="O226" s="146" t="s">
        <v>41</v>
      </c>
      <c r="P226" s="147">
        <f t="shared" si="54"/>
        <v>0</v>
      </c>
      <c r="Q226" s="147">
        <f t="shared" si="55"/>
        <v>0</v>
      </c>
      <c r="R226" s="147">
        <f t="shared" si="56"/>
        <v>0</v>
      </c>
      <c r="S226" s="55"/>
      <c r="T226" s="148">
        <f t="shared" si="57"/>
        <v>0</v>
      </c>
      <c r="U226" s="148">
        <v>0</v>
      </c>
      <c r="V226" s="148">
        <f t="shared" si="58"/>
        <v>0</v>
      </c>
      <c r="W226" s="148">
        <v>0</v>
      </c>
      <c r="X226" s="149">
        <f t="shared" si="59"/>
        <v>0</v>
      </c>
      <c r="Y226" s="29"/>
      <c r="Z226" s="29"/>
      <c r="AA226" s="29"/>
      <c r="AB226" s="29"/>
      <c r="AC226" s="29"/>
      <c r="AD226" s="29"/>
      <c r="AE226" s="29"/>
      <c r="AR226" s="150" t="s">
        <v>257</v>
      </c>
      <c r="AT226" s="150" t="s">
        <v>153</v>
      </c>
      <c r="AU226" s="150" t="s">
        <v>88</v>
      </c>
      <c r="AY226" s="14" t="s">
        <v>152</v>
      </c>
      <c r="BE226" s="151">
        <f t="shared" si="60"/>
        <v>0</v>
      </c>
      <c r="BF226" s="151">
        <f t="shared" si="61"/>
        <v>0</v>
      </c>
      <c r="BG226" s="151">
        <f t="shared" si="62"/>
        <v>0</v>
      </c>
      <c r="BH226" s="151">
        <f t="shared" si="63"/>
        <v>0</v>
      </c>
      <c r="BI226" s="151">
        <f t="shared" si="64"/>
        <v>0</v>
      </c>
      <c r="BJ226" s="14" t="s">
        <v>86</v>
      </c>
      <c r="BK226" s="151">
        <f t="shared" si="65"/>
        <v>0</v>
      </c>
      <c r="BL226" s="14" t="s">
        <v>257</v>
      </c>
      <c r="BM226" s="150" t="s">
        <v>779</v>
      </c>
    </row>
    <row r="227" spans="1:65" s="12" customFormat="1" ht="22.8" customHeight="1">
      <c r="B227" s="125"/>
      <c r="D227" s="126" t="s">
        <v>77</v>
      </c>
      <c r="E227" s="152" t="s">
        <v>780</v>
      </c>
      <c r="F227" s="152" t="s">
        <v>781</v>
      </c>
      <c r="I227" s="128"/>
      <c r="J227" s="128"/>
      <c r="K227" s="153">
        <f>BK227</f>
        <v>0</v>
      </c>
      <c r="M227" s="125"/>
      <c r="N227" s="130"/>
      <c r="O227" s="131"/>
      <c r="P227" s="131"/>
      <c r="Q227" s="132">
        <f>SUM(Q228:Q229)</f>
        <v>0</v>
      </c>
      <c r="R227" s="132">
        <f>SUM(R228:R229)</f>
        <v>0</v>
      </c>
      <c r="S227" s="131"/>
      <c r="T227" s="133">
        <f>SUM(T228:T229)</f>
        <v>0</v>
      </c>
      <c r="U227" s="131"/>
      <c r="V227" s="133">
        <f>SUM(V228:V229)</f>
        <v>1.8179999999999997E-3</v>
      </c>
      <c r="W227" s="131"/>
      <c r="X227" s="134">
        <f>SUM(X228:X229)</f>
        <v>0</v>
      </c>
      <c r="AR227" s="126" t="s">
        <v>88</v>
      </c>
      <c r="AT227" s="135" t="s">
        <v>77</v>
      </c>
      <c r="AU227" s="135" t="s">
        <v>86</v>
      </c>
      <c r="AY227" s="126" t="s">
        <v>152</v>
      </c>
      <c r="BK227" s="136">
        <f>SUM(BK228:BK229)</f>
        <v>0</v>
      </c>
    </row>
    <row r="228" spans="1:65" s="2" customFormat="1" ht="33" customHeight="1">
      <c r="A228" s="29"/>
      <c r="B228" s="137"/>
      <c r="C228" s="138" t="s">
        <v>782</v>
      </c>
      <c r="D228" s="138" t="s">
        <v>153</v>
      </c>
      <c r="E228" s="139" t="s">
        <v>783</v>
      </c>
      <c r="F228" s="140" t="s">
        <v>784</v>
      </c>
      <c r="G228" s="141" t="s">
        <v>196</v>
      </c>
      <c r="H228" s="142">
        <v>8.4179999999999993</v>
      </c>
      <c r="I228" s="143"/>
      <c r="J228" s="143"/>
      <c r="K228" s="144">
        <f>ROUND(P228*H228,2)</f>
        <v>0</v>
      </c>
      <c r="L228" s="140" t="s">
        <v>173</v>
      </c>
      <c r="M228" s="30"/>
      <c r="N228" s="145" t="s">
        <v>1</v>
      </c>
      <c r="O228" s="146" t="s">
        <v>41</v>
      </c>
      <c r="P228" s="147">
        <f>I228+J228</f>
        <v>0</v>
      </c>
      <c r="Q228" s="147">
        <f>ROUND(I228*H228,2)</f>
        <v>0</v>
      </c>
      <c r="R228" s="147">
        <f>ROUND(J228*H228,2)</f>
        <v>0</v>
      </c>
      <c r="S228" s="55"/>
      <c r="T228" s="148">
        <f>S228*H228</f>
        <v>0</v>
      </c>
      <c r="U228" s="148">
        <v>0</v>
      </c>
      <c r="V228" s="148">
        <f>U228*H228</f>
        <v>0</v>
      </c>
      <c r="W228" s="148">
        <v>0</v>
      </c>
      <c r="X228" s="149">
        <f>W228*H228</f>
        <v>0</v>
      </c>
      <c r="Y228" s="29"/>
      <c r="Z228" s="29"/>
      <c r="AA228" s="29"/>
      <c r="AB228" s="29"/>
      <c r="AC228" s="29"/>
      <c r="AD228" s="29"/>
      <c r="AE228" s="29"/>
      <c r="AR228" s="150" t="s">
        <v>257</v>
      </c>
      <c r="AT228" s="150" t="s">
        <v>153</v>
      </c>
      <c r="AU228" s="150" t="s">
        <v>88</v>
      </c>
      <c r="AY228" s="14" t="s">
        <v>152</v>
      </c>
      <c r="BE228" s="151">
        <f>IF(O228="základní",K228,0)</f>
        <v>0</v>
      </c>
      <c r="BF228" s="151">
        <f>IF(O228="snížená",K228,0)</f>
        <v>0</v>
      </c>
      <c r="BG228" s="151">
        <f>IF(O228="zákl. přenesená",K228,0)</f>
        <v>0</v>
      </c>
      <c r="BH228" s="151">
        <f>IF(O228="sníž. přenesená",K228,0)</f>
        <v>0</v>
      </c>
      <c r="BI228" s="151">
        <f>IF(O228="nulová",K228,0)</f>
        <v>0</v>
      </c>
      <c r="BJ228" s="14" t="s">
        <v>86</v>
      </c>
      <c r="BK228" s="151">
        <f>ROUND(P228*H228,2)</f>
        <v>0</v>
      </c>
      <c r="BL228" s="14" t="s">
        <v>257</v>
      </c>
      <c r="BM228" s="150" t="s">
        <v>785</v>
      </c>
    </row>
    <row r="229" spans="1:65" s="2" customFormat="1" ht="24.15" customHeight="1">
      <c r="A229" s="29"/>
      <c r="B229" s="137"/>
      <c r="C229" s="160" t="s">
        <v>110</v>
      </c>
      <c r="D229" s="160" t="s">
        <v>262</v>
      </c>
      <c r="E229" s="161" t="s">
        <v>786</v>
      </c>
      <c r="F229" s="162" t="s">
        <v>787</v>
      </c>
      <c r="G229" s="163" t="s">
        <v>788</v>
      </c>
      <c r="H229" s="164">
        <v>1.5149999999999999</v>
      </c>
      <c r="I229" s="165"/>
      <c r="J229" s="166"/>
      <c r="K229" s="167">
        <f>ROUND(P229*H229,2)</f>
        <v>0</v>
      </c>
      <c r="L229" s="162" t="s">
        <v>173</v>
      </c>
      <c r="M229" s="168"/>
      <c r="N229" s="169" t="s">
        <v>1</v>
      </c>
      <c r="O229" s="146" t="s">
        <v>41</v>
      </c>
      <c r="P229" s="147">
        <f>I229+J229</f>
        <v>0</v>
      </c>
      <c r="Q229" s="147">
        <f>ROUND(I229*H229,2)</f>
        <v>0</v>
      </c>
      <c r="R229" s="147">
        <f>ROUND(J229*H229,2)</f>
        <v>0</v>
      </c>
      <c r="S229" s="55"/>
      <c r="T229" s="148">
        <f>S229*H229</f>
        <v>0</v>
      </c>
      <c r="U229" s="148">
        <v>1.1999999999999999E-3</v>
      </c>
      <c r="V229" s="148">
        <f>U229*H229</f>
        <v>1.8179999999999997E-3</v>
      </c>
      <c r="W229" s="148">
        <v>0</v>
      </c>
      <c r="X229" s="149">
        <f>W229*H229</f>
        <v>0</v>
      </c>
      <c r="Y229" s="29"/>
      <c r="Z229" s="29"/>
      <c r="AA229" s="29"/>
      <c r="AB229" s="29"/>
      <c r="AC229" s="29"/>
      <c r="AD229" s="29"/>
      <c r="AE229" s="29"/>
      <c r="AR229" s="150" t="s">
        <v>265</v>
      </c>
      <c r="AT229" s="150" t="s">
        <v>262</v>
      </c>
      <c r="AU229" s="150" t="s">
        <v>88</v>
      </c>
      <c r="AY229" s="14" t="s">
        <v>152</v>
      </c>
      <c r="BE229" s="151">
        <f>IF(O229="základní",K229,0)</f>
        <v>0</v>
      </c>
      <c r="BF229" s="151">
        <f>IF(O229="snížená",K229,0)</f>
        <v>0</v>
      </c>
      <c r="BG229" s="151">
        <f>IF(O229="zákl. přenesená",K229,0)</f>
        <v>0</v>
      </c>
      <c r="BH229" s="151">
        <f>IF(O229="sníž. přenesená",K229,0)</f>
        <v>0</v>
      </c>
      <c r="BI229" s="151">
        <f>IF(O229="nulová",K229,0)</f>
        <v>0</v>
      </c>
      <c r="BJ229" s="14" t="s">
        <v>86</v>
      </c>
      <c r="BK229" s="151">
        <f>ROUND(P229*H229,2)</f>
        <v>0</v>
      </c>
      <c r="BL229" s="14" t="s">
        <v>257</v>
      </c>
      <c r="BM229" s="150" t="s">
        <v>789</v>
      </c>
    </row>
    <row r="230" spans="1:65" s="12" customFormat="1" ht="22.8" customHeight="1">
      <c r="B230" s="125"/>
      <c r="D230" s="126" t="s">
        <v>77</v>
      </c>
      <c r="E230" s="152" t="s">
        <v>335</v>
      </c>
      <c r="F230" s="152" t="s">
        <v>336</v>
      </c>
      <c r="I230" s="128"/>
      <c r="J230" s="128"/>
      <c r="K230" s="153">
        <f>BK230</f>
        <v>0</v>
      </c>
      <c r="M230" s="125"/>
      <c r="N230" s="130"/>
      <c r="O230" s="131"/>
      <c r="P230" s="131"/>
      <c r="Q230" s="132">
        <f>SUM(Q231:Q234)</f>
        <v>0</v>
      </c>
      <c r="R230" s="132">
        <f>SUM(R231:R234)</f>
        <v>0</v>
      </c>
      <c r="S230" s="131"/>
      <c r="T230" s="133">
        <f>SUM(T231:T234)</f>
        <v>0</v>
      </c>
      <c r="U230" s="131"/>
      <c r="V230" s="133">
        <f>SUM(V231:V234)</f>
        <v>0.18056023000000002</v>
      </c>
      <c r="W230" s="131"/>
      <c r="X230" s="134">
        <f>SUM(X231:X234)</f>
        <v>0</v>
      </c>
      <c r="AR230" s="126" t="s">
        <v>88</v>
      </c>
      <c r="AT230" s="135" t="s">
        <v>77</v>
      </c>
      <c r="AU230" s="135" t="s">
        <v>86</v>
      </c>
      <c r="AY230" s="126" t="s">
        <v>152</v>
      </c>
      <c r="BK230" s="136">
        <f>SUM(BK231:BK234)</f>
        <v>0</v>
      </c>
    </row>
    <row r="231" spans="1:65" s="2" customFormat="1" ht="24.15" customHeight="1">
      <c r="A231" s="29"/>
      <c r="B231" s="137"/>
      <c r="C231" s="138" t="s">
        <v>790</v>
      </c>
      <c r="D231" s="138" t="s">
        <v>153</v>
      </c>
      <c r="E231" s="139" t="s">
        <v>342</v>
      </c>
      <c r="F231" s="140" t="s">
        <v>343</v>
      </c>
      <c r="G231" s="141" t="s">
        <v>196</v>
      </c>
      <c r="H231" s="142">
        <v>146.33000000000001</v>
      </c>
      <c r="I231" s="143"/>
      <c r="J231" s="143"/>
      <c r="K231" s="144">
        <f>ROUND(P231*H231,2)</f>
        <v>0</v>
      </c>
      <c r="L231" s="140" t="s">
        <v>173</v>
      </c>
      <c r="M231" s="30"/>
      <c r="N231" s="145" t="s">
        <v>1</v>
      </c>
      <c r="O231" s="146" t="s">
        <v>41</v>
      </c>
      <c r="P231" s="147">
        <f>I231+J231</f>
        <v>0</v>
      </c>
      <c r="Q231" s="147">
        <f>ROUND(I231*H231,2)</f>
        <v>0</v>
      </c>
      <c r="R231" s="147">
        <f>ROUND(J231*H231,2)</f>
        <v>0</v>
      </c>
      <c r="S231" s="55"/>
      <c r="T231" s="148">
        <f>S231*H231</f>
        <v>0</v>
      </c>
      <c r="U231" s="148">
        <v>0</v>
      </c>
      <c r="V231" s="148">
        <f>U231*H231</f>
        <v>0</v>
      </c>
      <c r="W231" s="148">
        <v>0</v>
      </c>
      <c r="X231" s="149">
        <f>W231*H231</f>
        <v>0</v>
      </c>
      <c r="Y231" s="29"/>
      <c r="Z231" s="29"/>
      <c r="AA231" s="29"/>
      <c r="AB231" s="29"/>
      <c r="AC231" s="29"/>
      <c r="AD231" s="29"/>
      <c r="AE231" s="29"/>
      <c r="AR231" s="150" t="s">
        <v>257</v>
      </c>
      <c r="AT231" s="150" t="s">
        <v>153</v>
      </c>
      <c r="AU231" s="150" t="s">
        <v>88</v>
      </c>
      <c r="AY231" s="14" t="s">
        <v>152</v>
      </c>
      <c r="BE231" s="151">
        <f>IF(O231="základní",K231,0)</f>
        <v>0</v>
      </c>
      <c r="BF231" s="151">
        <f>IF(O231="snížená",K231,0)</f>
        <v>0</v>
      </c>
      <c r="BG231" s="151">
        <f>IF(O231="zákl. přenesená",K231,0)</f>
        <v>0</v>
      </c>
      <c r="BH231" s="151">
        <f>IF(O231="sníž. přenesená",K231,0)</f>
        <v>0</v>
      </c>
      <c r="BI231" s="151">
        <f>IF(O231="nulová",K231,0)</f>
        <v>0</v>
      </c>
      <c r="BJ231" s="14" t="s">
        <v>86</v>
      </c>
      <c r="BK231" s="151">
        <f>ROUND(P231*H231,2)</f>
        <v>0</v>
      </c>
      <c r="BL231" s="14" t="s">
        <v>257</v>
      </c>
      <c r="BM231" s="150" t="s">
        <v>791</v>
      </c>
    </row>
    <row r="232" spans="1:65" s="2" customFormat="1" ht="24.15" customHeight="1">
      <c r="A232" s="29"/>
      <c r="B232" s="137"/>
      <c r="C232" s="160" t="s">
        <v>792</v>
      </c>
      <c r="D232" s="160" t="s">
        <v>262</v>
      </c>
      <c r="E232" s="161" t="s">
        <v>346</v>
      </c>
      <c r="F232" s="162" t="s">
        <v>347</v>
      </c>
      <c r="G232" s="163" t="s">
        <v>196</v>
      </c>
      <c r="H232" s="164">
        <v>153.64699999999999</v>
      </c>
      <c r="I232" s="165"/>
      <c r="J232" s="166"/>
      <c r="K232" s="167">
        <f>ROUND(P232*H232,2)</f>
        <v>0</v>
      </c>
      <c r="L232" s="162" t="s">
        <v>173</v>
      </c>
      <c r="M232" s="168"/>
      <c r="N232" s="169" t="s">
        <v>1</v>
      </c>
      <c r="O232" s="146" t="s">
        <v>41</v>
      </c>
      <c r="P232" s="147">
        <f>I232+J232</f>
        <v>0</v>
      </c>
      <c r="Q232" s="147">
        <f>ROUND(I232*H232,2)</f>
        <v>0</v>
      </c>
      <c r="R232" s="147">
        <f>ROUND(J232*H232,2)</f>
        <v>0</v>
      </c>
      <c r="S232" s="55"/>
      <c r="T232" s="148">
        <f>S232*H232</f>
        <v>0</v>
      </c>
      <c r="U232" s="148">
        <v>5.0000000000000002E-5</v>
      </c>
      <c r="V232" s="148">
        <f>U232*H232</f>
        <v>7.6823500000000001E-3</v>
      </c>
      <c r="W232" s="148">
        <v>0</v>
      </c>
      <c r="X232" s="149">
        <f>W232*H232</f>
        <v>0</v>
      </c>
      <c r="Y232" s="29"/>
      <c r="Z232" s="29"/>
      <c r="AA232" s="29"/>
      <c r="AB232" s="29"/>
      <c r="AC232" s="29"/>
      <c r="AD232" s="29"/>
      <c r="AE232" s="29"/>
      <c r="AR232" s="150" t="s">
        <v>265</v>
      </c>
      <c r="AT232" s="150" t="s">
        <v>262</v>
      </c>
      <c r="AU232" s="150" t="s">
        <v>88</v>
      </c>
      <c r="AY232" s="14" t="s">
        <v>152</v>
      </c>
      <c r="BE232" s="151">
        <f>IF(O232="základní",K232,0)</f>
        <v>0</v>
      </c>
      <c r="BF232" s="151">
        <f>IF(O232="snížená",K232,0)</f>
        <v>0</v>
      </c>
      <c r="BG232" s="151">
        <f>IF(O232="zákl. přenesená",K232,0)</f>
        <v>0</v>
      </c>
      <c r="BH232" s="151">
        <f>IF(O232="sníž. přenesená",K232,0)</f>
        <v>0</v>
      </c>
      <c r="BI232" s="151">
        <f>IF(O232="nulová",K232,0)</f>
        <v>0</v>
      </c>
      <c r="BJ232" s="14" t="s">
        <v>86</v>
      </c>
      <c r="BK232" s="151">
        <f>ROUND(P232*H232,2)</f>
        <v>0</v>
      </c>
      <c r="BL232" s="14" t="s">
        <v>257</v>
      </c>
      <c r="BM232" s="150" t="s">
        <v>793</v>
      </c>
    </row>
    <row r="233" spans="1:65" s="2" customFormat="1" ht="24.15" customHeight="1">
      <c r="A233" s="29"/>
      <c r="B233" s="137"/>
      <c r="C233" s="138" t="s">
        <v>794</v>
      </c>
      <c r="D233" s="138" t="s">
        <v>153</v>
      </c>
      <c r="E233" s="139" t="s">
        <v>350</v>
      </c>
      <c r="F233" s="140" t="s">
        <v>351</v>
      </c>
      <c r="G233" s="141" t="s">
        <v>196</v>
      </c>
      <c r="H233" s="142">
        <v>352.81200000000001</v>
      </c>
      <c r="I233" s="143"/>
      <c r="J233" s="143"/>
      <c r="K233" s="144">
        <f>ROUND(P233*H233,2)</f>
        <v>0</v>
      </c>
      <c r="L233" s="140" t="s">
        <v>173</v>
      </c>
      <c r="M233" s="30"/>
      <c r="N233" s="145" t="s">
        <v>1</v>
      </c>
      <c r="O233" s="146" t="s">
        <v>41</v>
      </c>
      <c r="P233" s="147">
        <f>I233+J233</f>
        <v>0</v>
      </c>
      <c r="Q233" s="147">
        <f>ROUND(I233*H233,2)</f>
        <v>0</v>
      </c>
      <c r="R233" s="147">
        <f>ROUND(J233*H233,2)</f>
        <v>0</v>
      </c>
      <c r="S233" s="55"/>
      <c r="T233" s="148">
        <f>S233*H233</f>
        <v>0</v>
      </c>
      <c r="U233" s="148">
        <v>2.0000000000000001E-4</v>
      </c>
      <c r="V233" s="148">
        <f>U233*H233</f>
        <v>7.0562400000000011E-2</v>
      </c>
      <c r="W233" s="148">
        <v>0</v>
      </c>
      <c r="X233" s="149">
        <f>W233*H233</f>
        <v>0</v>
      </c>
      <c r="Y233" s="29"/>
      <c r="Z233" s="29"/>
      <c r="AA233" s="29"/>
      <c r="AB233" s="29"/>
      <c r="AC233" s="29"/>
      <c r="AD233" s="29"/>
      <c r="AE233" s="29"/>
      <c r="AR233" s="150" t="s">
        <v>257</v>
      </c>
      <c r="AT233" s="150" t="s">
        <v>153</v>
      </c>
      <c r="AU233" s="150" t="s">
        <v>88</v>
      </c>
      <c r="AY233" s="14" t="s">
        <v>152</v>
      </c>
      <c r="BE233" s="151">
        <f>IF(O233="základní",K233,0)</f>
        <v>0</v>
      </c>
      <c r="BF233" s="151">
        <f>IF(O233="snížená",K233,0)</f>
        <v>0</v>
      </c>
      <c r="BG233" s="151">
        <f>IF(O233="zákl. přenesená",K233,0)</f>
        <v>0</v>
      </c>
      <c r="BH233" s="151">
        <f>IF(O233="sníž. přenesená",K233,0)</f>
        <v>0</v>
      </c>
      <c r="BI233" s="151">
        <f>IF(O233="nulová",K233,0)</f>
        <v>0</v>
      </c>
      <c r="BJ233" s="14" t="s">
        <v>86</v>
      </c>
      <c r="BK233" s="151">
        <f>ROUND(P233*H233,2)</f>
        <v>0</v>
      </c>
      <c r="BL233" s="14" t="s">
        <v>257</v>
      </c>
      <c r="BM233" s="150" t="s">
        <v>795</v>
      </c>
    </row>
    <row r="234" spans="1:65" s="2" customFormat="1" ht="24.15" customHeight="1">
      <c r="A234" s="29"/>
      <c r="B234" s="137"/>
      <c r="C234" s="138" t="s">
        <v>796</v>
      </c>
      <c r="D234" s="138" t="s">
        <v>153</v>
      </c>
      <c r="E234" s="139" t="s">
        <v>354</v>
      </c>
      <c r="F234" s="140" t="s">
        <v>355</v>
      </c>
      <c r="G234" s="141" t="s">
        <v>196</v>
      </c>
      <c r="H234" s="142">
        <v>352.81200000000001</v>
      </c>
      <c r="I234" s="143"/>
      <c r="J234" s="143"/>
      <c r="K234" s="144">
        <f>ROUND(P234*H234,2)</f>
        <v>0</v>
      </c>
      <c r="L234" s="140" t="s">
        <v>173</v>
      </c>
      <c r="M234" s="30"/>
      <c r="N234" s="154" t="s">
        <v>1</v>
      </c>
      <c r="O234" s="155" t="s">
        <v>41</v>
      </c>
      <c r="P234" s="156">
        <f>I234+J234</f>
        <v>0</v>
      </c>
      <c r="Q234" s="156">
        <f>ROUND(I234*H234,2)</f>
        <v>0</v>
      </c>
      <c r="R234" s="156">
        <f>ROUND(J234*H234,2)</f>
        <v>0</v>
      </c>
      <c r="S234" s="157"/>
      <c r="T234" s="158">
        <f>S234*H234</f>
        <v>0</v>
      </c>
      <c r="U234" s="158">
        <v>2.9E-4</v>
      </c>
      <c r="V234" s="158">
        <f>U234*H234</f>
        <v>0.10231548</v>
      </c>
      <c r="W234" s="158">
        <v>0</v>
      </c>
      <c r="X234" s="159">
        <f>W234*H234</f>
        <v>0</v>
      </c>
      <c r="Y234" s="29"/>
      <c r="Z234" s="29"/>
      <c r="AA234" s="29"/>
      <c r="AB234" s="29"/>
      <c r="AC234" s="29"/>
      <c r="AD234" s="29"/>
      <c r="AE234" s="29"/>
      <c r="AR234" s="150" t="s">
        <v>257</v>
      </c>
      <c r="AT234" s="150" t="s">
        <v>153</v>
      </c>
      <c r="AU234" s="150" t="s">
        <v>88</v>
      </c>
      <c r="AY234" s="14" t="s">
        <v>152</v>
      </c>
      <c r="BE234" s="151">
        <f>IF(O234="základní",K234,0)</f>
        <v>0</v>
      </c>
      <c r="BF234" s="151">
        <f>IF(O234="snížená",K234,0)</f>
        <v>0</v>
      </c>
      <c r="BG234" s="151">
        <f>IF(O234="zákl. přenesená",K234,0)</f>
        <v>0</v>
      </c>
      <c r="BH234" s="151">
        <f>IF(O234="sníž. přenesená",K234,0)</f>
        <v>0</v>
      </c>
      <c r="BI234" s="151">
        <f>IF(O234="nulová",K234,0)</f>
        <v>0</v>
      </c>
      <c r="BJ234" s="14" t="s">
        <v>86</v>
      </c>
      <c r="BK234" s="151">
        <f>ROUND(P234*H234,2)</f>
        <v>0</v>
      </c>
      <c r="BL234" s="14" t="s">
        <v>257</v>
      </c>
      <c r="BM234" s="150" t="s">
        <v>797</v>
      </c>
    </row>
    <row r="235" spans="1:65" s="2" customFormat="1" ht="6.9" customHeight="1">
      <c r="A235" s="29"/>
      <c r="B235" s="44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30"/>
      <c r="N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</row>
  </sheetData>
  <autoFilter ref="C132:L234"/>
  <mergeCells count="9">
    <mergeCell ref="E87:H87"/>
    <mergeCell ref="E123:H123"/>
    <mergeCell ref="E125:H12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103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798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ROUND(K127,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ROUND((SUM(BE127:BE191)),  2)</f>
        <v>0</v>
      </c>
      <c r="G35" s="29"/>
      <c r="H35" s="29"/>
      <c r="I35" s="94">
        <v>0.21</v>
      </c>
      <c r="J35" s="29"/>
      <c r="K35" s="91">
        <f>ROUND(((SUM(BE127:BE191))*I35),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ROUND((SUM(BF127:BF191)),  2)</f>
        <v>0</v>
      </c>
      <c r="G36" s="29"/>
      <c r="H36" s="29"/>
      <c r="I36" s="94">
        <v>0.15</v>
      </c>
      <c r="J36" s="29"/>
      <c r="K36" s="91">
        <f>ROUND(((SUM(BF127:BF191))*I36),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ROUND((SUM(BG127:BG191)),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ROUND((SUM(BH127:BH191)),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ROUND((SUM(BI127:BI191)),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50 - Odrenážování objektu + DK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Q127</f>
        <v>0</v>
      </c>
      <c r="J96" s="68">
        <f t="shared" si="0"/>
        <v>0</v>
      </c>
      <c r="K96" s="68">
        <f>K127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181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K128</f>
        <v>0</v>
      </c>
      <c r="M97" s="106"/>
    </row>
    <row r="98" spans="1:31" s="10" customFormat="1" ht="19.95" customHeight="1">
      <c r="B98" s="110"/>
      <c r="D98" s="111" t="s">
        <v>799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K129</f>
        <v>0</v>
      </c>
      <c r="M98" s="110"/>
    </row>
    <row r="99" spans="1:31" s="10" customFormat="1" ht="19.95" customHeight="1">
      <c r="B99" s="110"/>
      <c r="D99" s="111" t="s">
        <v>800</v>
      </c>
      <c r="E99" s="112"/>
      <c r="F99" s="112"/>
      <c r="G99" s="112"/>
      <c r="H99" s="112"/>
      <c r="I99" s="113">
        <f>Q151</f>
        <v>0</v>
      </c>
      <c r="J99" s="113">
        <f>R151</f>
        <v>0</v>
      </c>
      <c r="K99" s="113">
        <f>K151</f>
        <v>0</v>
      </c>
      <c r="M99" s="110"/>
    </row>
    <row r="100" spans="1:31" s="10" customFormat="1" ht="19.95" customHeight="1">
      <c r="B100" s="110"/>
      <c r="D100" s="111" t="s">
        <v>573</v>
      </c>
      <c r="E100" s="112"/>
      <c r="F100" s="112"/>
      <c r="G100" s="112"/>
      <c r="H100" s="112"/>
      <c r="I100" s="113">
        <f>Q157</f>
        <v>0</v>
      </c>
      <c r="J100" s="113">
        <f>R157</f>
        <v>0</v>
      </c>
      <c r="K100" s="113">
        <f>K157</f>
        <v>0</v>
      </c>
      <c r="M100" s="110"/>
    </row>
    <row r="101" spans="1:31" s="10" customFormat="1" ht="19.95" customHeight="1">
      <c r="B101" s="110"/>
      <c r="D101" s="111" t="s">
        <v>801</v>
      </c>
      <c r="E101" s="112"/>
      <c r="F101" s="112"/>
      <c r="G101" s="112"/>
      <c r="H101" s="112"/>
      <c r="I101" s="113">
        <f>Q159</f>
        <v>0</v>
      </c>
      <c r="J101" s="113">
        <f>R159</f>
        <v>0</v>
      </c>
      <c r="K101" s="113">
        <f>K159</f>
        <v>0</v>
      </c>
      <c r="M101" s="110"/>
    </row>
    <row r="102" spans="1:31" s="10" customFormat="1" ht="19.95" customHeight="1">
      <c r="B102" s="110"/>
      <c r="D102" s="111" t="s">
        <v>182</v>
      </c>
      <c r="E102" s="112"/>
      <c r="F102" s="112"/>
      <c r="G102" s="112"/>
      <c r="H102" s="112"/>
      <c r="I102" s="113">
        <f>Q163</f>
        <v>0</v>
      </c>
      <c r="J102" s="113">
        <f>R163</f>
        <v>0</v>
      </c>
      <c r="K102" s="113">
        <f>K163</f>
        <v>0</v>
      </c>
      <c r="M102" s="110"/>
    </row>
    <row r="103" spans="1:31" s="10" customFormat="1" ht="19.95" customHeight="1">
      <c r="B103" s="110"/>
      <c r="D103" s="111" t="s">
        <v>802</v>
      </c>
      <c r="E103" s="112"/>
      <c r="F103" s="112"/>
      <c r="G103" s="112"/>
      <c r="H103" s="112"/>
      <c r="I103" s="113">
        <f>Q166</f>
        <v>0</v>
      </c>
      <c r="J103" s="113">
        <f>R166</f>
        <v>0</v>
      </c>
      <c r="K103" s="113">
        <f>K166</f>
        <v>0</v>
      </c>
      <c r="M103" s="110"/>
    </row>
    <row r="104" spans="1:31" s="10" customFormat="1" ht="19.95" customHeight="1">
      <c r="B104" s="110"/>
      <c r="D104" s="111" t="s">
        <v>185</v>
      </c>
      <c r="E104" s="112"/>
      <c r="F104" s="112"/>
      <c r="G104" s="112"/>
      <c r="H104" s="112"/>
      <c r="I104" s="113">
        <f>Q176</f>
        <v>0</v>
      </c>
      <c r="J104" s="113">
        <f>R176</f>
        <v>0</v>
      </c>
      <c r="K104" s="113">
        <f>K176</f>
        <v>0</v>
      </c>
      <c r="M104" s="110"/>
    </row>
    <row r="105" spans="1:31" s="9" customFormat="1" ht="24.9" customHeight="1">
      <c r="B105" s="106"/>
      <c r="D105" s="107" t="s">
        <v>186</v>
      </c>
      <c r="E105" s="108"/>
      <c r="F105" s="108"/>
      <c r="G105" s="108"/>
      <c r="H105" s="108"/>
      <c r="I105" s="109">
        <f>Q178</f>
        <v>0</v>
      </c>
      <c r="J105" s="109">
        <f>R178</f>
        <v>0</v>
      </c>
      <c r="K105" s="109">
        <f>K178</f>
        <v>0</v>
      </c>
      <c r="M105" s="106"/>
    </row>
    <row r="106" spans="1:31" s="10" customFormat="1" ht="19.95" customHeight="1">
      <c r="B106" s="110"/>
      <c r="D106" s="111" t="s">
        <v>358</v>
      </c>
      <c r="E106" s="112"/>
      <c r="F106" s="112"/>
      <c r="G106" s="112"/>
      <c r="H106" s="112"/>
      <c r="I106" s="113">
        <f>Q179</f>
        <v>0</v>
      </c>
      <c r="J106" s="113">
        <f>R179</f>
        <v>0</v>
      </c>
      <c r="K106" s="113">
        <f>K179</f>
        <v>0</v>
      </c>
      <c r="M106" s="110"/>
    </row>
    <row r="107" spans="1:31" s="10" customFormat="1" ht="19.95" customHeight="1">
      <c r="B107" s="110"/>
      <c r="D107" s="111" t="s">
        <v>803</v>
      </c>
      <c r="E107" s="112"/>
      <c r="F107" s="112"/>
      <c r="G107" s="112"/>
      <c r="H107" s="112"/>
      <c r="I107" s="113">
        <f>Q186</f>
        <v>0</v>
      </c>
      <c r="J107" s="113">
        <f>R186</f>
        <v>0</v>
      </c>
      <c r="K107" s="113">
        <f>K186</f>
        <v>0</v>
      </c>
      <c r="M107" s="110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132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17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0" t="str">
        <f>E7</f>
        <v>Rekonstrukce a půdní vestavba ZUŠ Luby</v>
      </c>
      <c r="F117" s="211"/>
      <c r="G117" s="211"/>
      <c r="H117" s="211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117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75" t="str">
        <f>E9</f>
        <v>50 - Odrenážování objektu + DK</v>
      </c>
      <c r="F119" s="212"/>
      <c r="G119" s="212"/>
      <c r="H119" s="212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21</v>
      </c>
      <c r="D121" s="29"/>
      <c r="E121" s="29"/>
      <c r="F121" s="22" t="str">
        <f>F12</f>
        <v>Luby</v>
      </c>
      <c r="G121" s="29"/>
      <c r="H121" s="29"/>
      <c r="I121" s="24" t="s">
        <v>23</v>
      </c>
      <c r="J121" s="52" t="str">
        <f>IF(J12="","",J12)</f>
        <v>28. 12. 2022</v>
      </c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25</v>
      </c>
      <c r="D123" s="29"/>
      <c r="E123" s="29"/>
      <c r="F123" s="22" t="str">
        <f>E15</f>
        <v>Město Luby</v>
      </c>
      <c r="G123" s="29"/>
      <c r="H123" s="29"/>
      <c r="I123" s="24" t="s">
        <v>31</v>
      </c>
      <c r="J123" s="27" t="str">
        <f>E21</f>
        <v>Nováček J.</v>
      </c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29</v>
      </c>
      <c r="D124" s="29"/>
      <c r="E124" s="29"/>
      <c r="F124" s="22" t="str">
        <f>IF(E18="","",E18)</f>
        <v>Vyplň údaj</v>
      </c>
      <c r="G124" s="29"/>
      <c r="H124" s="29"/>
      <c r="I124" s="24" t="s">
        <v>33</v>
      </c>
      <c r="J124" s="27" t="str">
        <f>E24</f>
        <v>Milan Hájek</v>
      </c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4"/>
      <c r="B126" s="115"/>
      <c r="C126" s="116" t="s">
        <v>133</v>
      </c>
      <c r="D126" s="117" t="s">
        <v>61</v>
      </c>
      <c r="E126" s="117" t="s">
        <v>57</v>
      </c>
      <c r="F126" s="117" t="s">
        <v>58</v>
      </c>
      <c r="G126" s="117" t="s">
        <v>134</v>
      </c>
      <c r="H126" s="117" t="s">
        <v>135</v>
      </c>
      <c r="I126" s="117" t="s">
        <v>136</v>
      </c>
      <c r="J126" s="117" t="s">
        <v>137</v>
      </c>
      <c r="K126" s="117" t="s">
        <v>125</v>
      </c>
      <c r="L126" s="118" t="s">
        <v>138</v>
      </c>
      <c r="M126" s="119"/>
      <c r="N126" s="59" t="s">
        <v>1</v>
      </c>
      <c r="O126" s="60" t="s">
        <v>40</v>
      </c>
      <c r="P126" s="60" t="s">
        <v>139</v>
      </c>
      <c r="Q126" s="60" t="s">
        <v>140</v>
      </c>
      <c r="R126" s="60" t="s">
        <v>141</v>
      </c>
      <c r="S126" s="60" t="s">
        <v>142</v>
      </c>
      <c r="T126" s="60" t="s">
        <v>143</v>
      </c>
      <c r="U126" s="60" t="s">
        <v>144</v>
      </c>
      <c r="V126" s="60" t="s">
        <v>145</v>
      </c>
      <c r="W126" s="60" t="s">
        <v>146</v>
      </c>
      <c r="X126" s="61" t="s">
        <v>147</v>
      </c>
      <c r="Y126" s="114"/>
      <c r="Z126" s="114"/>
      <c r="AA126" s="114"/>
      <c r="AB126" s="114"/>
      <c r="AC126" s="114"/>
      <c r="AD126" s="114"/>
      <c r="AE126" s="114"/>
    </row>
    <row r="127" spans="1:63" s="2" customFormat="1" ht="22.8" customHeight="1">
      <c r="A127" s="29"/>
      <c r="B127" s="30"/>
      <c r="C127" s="66" t="s">
        <v>148</v>
      </c>
      <c r="D127" s="29"/>
      <c r="E127" s="29"/>
      <c r="F127" s="29"/>
      <c r="G127" s="29"/>
      <c r="H127" s="29"/>
      <c r="I127" s="29"/>
      <c r="J127" s="29"/>
      <c r="K127" s="120">
        <f>BK127</f>
        <v>0</v>
      </c>
      <c r="L127" s="29"/>
      <c r="M127" s="30"/>
      <c r="N127" s="62"/>
      <c r="O127" s="53"/>
      <c r="P127" s="63"/>
      <c r="Q127" s="121">
        <f>Q128+Q178</f>
        <v>0</v>
      </c>
      <c r="R127" s="121">
        <f>R128+R178</f>
        <v>0</v>
      </c>
      <c r="S127" s="63"/>
      <c r="T127" s="122">
        <f>T128+T178</f>
        <v>0</v>
      </c>
      <c r="U127" s="63"/>
      <c r="V127" s="122">
        <f>V128+V178</f>
        <v>9.1415813499999992</v>
      </c>
      <c r="W127" s="63"/>
      <c r="X127" s="123">
        <f>X128+X178</f>
        <v>4.68</v>
      </c>
      <c r="Y127" s="29"/>
      <c r="Z127" s="29"/>
      <c r="AA127" s="29"/>
      <c r="AB127" s="29"/>
      <c r="AC127" s="29"/>
      <c r="AD127" s="29"/>
      <c r="AE127" s="29"/>
      <c r="AT127" s="14" t="s">
        <v>77</v>
      </c>
      <c r="AU127" s="14" t="s">
        <v>127</v>
      </c>
      <c r="BK127" s="124">
        <f>BK128+BK178</f>
        <v>0</v>
      </c>
    </row>
    <row r="128" spans="1:63" s="12" customFormat="1" ht="25.95" customHeight="1">
      <c r="B128" s="125"/>
      <c r="D128" s="126" t="s">
        <v>77</v>
      </c>
      <c r="E128" s="127" t="s">
        <v>190</v>
      </c>
      <c r="F128" s="127" t="s">
        <v>191</v>
      </c>
      <c r="I128" s="128"/>
      <c r="J128" s="128"/>
      <c r="K128" s="129">
        <f>BK128</f>
        <v>0</v>
      </c>
      <c r="M128" s="125"/>
      <c r="N128" s="130"/>
      <c r="O128" s="131"/>
      <c r="P128" s="131"/>
      <c r="Q128" s="132">
        <f>Q129+Q151+Q157+Q159+Q163+Q166+Q176</f>
        <v>0</v>
      </c>
      <c r="R128" s="132">
        <f>R129+R151+R157+R159+R163+R166+R176</f>
        <v>0</v>
      </c>
      <c r="S128" s="131"/>
      <c r="T128" s="133">
        <f>T129+T151+T157+T159+T163+T166+T176</f>
        <v>0</v>
      </c>
      <c r="U128" s="131"/>
      <c r="V128" s="133">
        <f>V129+V151+V157+V159+V163+V166+V176</f>
        <v>8.7914576499999999</v>
      </c>
      <c r="W128" s="131"/>
      <c r="X128" s="134">
        <f>X129+X151+X157+X159+X163+X166+X176</f>
        <v>4.68</v>
      </c>
      <c r="AR128" s="126" t="s">
        <v>86</v>
      </c>
      <c r="AT128" s="135" t="s">
        <v>77</v>
      </c>
      <c r="AU128" s="135" t="s">
        <v>78</v>
      </c>
      <c r="AY128" s="126" t="s">
        <v>152</v>
      </c>
      <c r="BK128" s="136">
        <f>BK129+BK151+BK157+BK159+BK163+BK166+BK176</f>
        <v>0</v>
      </c>
    </row>
    <row r="129" spans="1:65" s="12" customFormat="1" ht="22.8" customHeight="1">
      <c r="B129" s="125"/>
      <c r="D129" s="126" t="s">
        <v>77</v>
      </c>
      <c r="E129" s="152" t="s">
        <v>86</v>
      </c>
      <c r="F129" s="152" t="s">
        <v>804</v>
      </c>
      <c r="I129" s="128"/>
      <c r="J129" s="128"/>
      <c r="K129" s="153">
        <f>BK129</f>
        <v>0</v>
      </c>
      <c r="M129" s="125"/>
      <c r="N129" s="130"/>
      <c r="O129" s="131"/>
      <c r="P129" s="131"/>
      <c r="Q129" s="132">
        <f>SUM(Q130:Q150)</f>
        <v>0</v>
      </c>
      <c r="R129" s="132">
        <f>SUM(R130:R150)</f>
        <v>0</v>
      </c>
      <c r="S129" s="131"/>
      <c r="T129" s="133">
        <f>SUM(T130:T150)</f>
        <v>0</v>
      </c>
      <c r="U129" s="131"/>
      <c r="V129" s="133">
        <f>SUM(V130:V150)</f>
        <v>0.16180200000000003</v>
      </c>
      <c r="W129" s="131"/>
      <c r="X129" s="134">
        <f>SUM(X130:X150)</f>
        <v>4.68</v>
      </c>
      <c r="AR129" s="126" t="s">
        <v>86</v>
      </c>
      <c r="AT129" s="135" t="s">
        <v>77</v>
      </c>
      <c r="AU129" s="135" t="s">
        <v>86</v>
      </c>
      <c r="AY129" s="126" t="s">
        <v>152</v>
      </c>
      <c r="BK129" s="136">
        <f>SUM(BK130:BK150)</f>
        <v>0</v>
      </c>
    </row>
    <row r="130" spans="1:65" s="2" customFormat="1" ht="24.15" customHeight="1">
      <c r="A130" s="29"/>
      <c r="B130" s="137"/>
      <c r="C130" s="138" t="s">
        <v>86</v>
      </c>
      <c r="D130" s="138" t="s">
        <v>153</v>
      </c>
      <c r="E130" s="139" t="s">
        <v>805</v>
      </c>
      <c r="F130" s="140" t="s">
        <v>806</v>
      </c>
      <c r="G130" s="141" t="s">
        <v>196</v>
      </c>
      <c r="H130" s="142">
        <v>18</v>
      </c>
      <c r="I130" s="143"/>
      <c r="J130" s="143"/>
      <c r="K130" s="144">
        <f t="shared" ref="K130:K150" si="1">ROUND(P130*H130,2)</f>
        <v>0</v>
      </c>
      <c r="L130" s="140" t="s">
        <v>173</v>
      </c>
      <c r="M130" s="30"/>
      <c r="N130" s="145" t="s">
        <v>1</v>
      </c>
      <c r="O130" s="146" t="s">
        <v>41</v>
      </c>
      <c r="P130" s="147">
        <f t="shared" ref="P130:P150" si="2">I130+J130</f>
        <v>0</v>
      </c>
      <c r="Q130" s="147">
        <f t="shared" ref="Q130:Q150" si="3">ROUND(I130*H130,2)</f>
        <v>0</v>
      </c>
      <c r="R130" s="147">
        <f t="shared" ref="R130:R150" si="4">ROUND(J130*H130,2)</f>
        <v>0</v>
      </c>
      <c r="S130" s="55"/>
      <c r="T130" s="148">
        <f t="shared" ref="T130:T150" si="5">S130*H130</f>
        <v>0</v>
      </c>
      <c r="U130" s="148">
        <v>0</v>
      </c>
      <c r="V130" s="148">
        <f t="shared" ref="V130:V150" si="6">U130*H130</f>
        <v>0</v>
      </c>
      <c r="W130" s="148">
        <v>0.26</v>
      </c>
      <c r="X130" s="149">
        <f t="shared" ref="X130:X150" si="7">W130*H130</f>
        <v>4.68</v>
      </c>
      <c r="Y130" s="29"/>
      <c r="Z130" s="29"/>
      <c r="AA130" s="29"/>
      <c r="AB130" s="29"/>
      <c r="AC130" s="29"/>
      <c r="AD130" s="29"/>
      <c r="AE130" s="29"/>
      <c r="AR130" s="150" t="s">
        <v>151</v>
      </c>
      <c r="AT130" s="150" t="s">
        <v>153</v>
      </c>
      <c r="AU130" s="150" t="s">
        <v>88</v>
      </c>
      <c r="AY130" s="14" t="s">
        <v>152</v>
      </c>
      <c r="BE130" s="151">
        <f t="shared" ref="BE130:BE150" si="8">IF(O130="základní",K130,0)</f>
        <v>0</v>
      </c>
      <c r="BF130" s="151">
        <f t="shared" ref="BF130:BF150" si="9">IF(O130="snížená",K130,0)</f>
        <v>0</v>
      </c>
      <c r="BG130" s="151">
        <f t="shared" ref="BG130:BG150" si="10">IF(O130="zákl. přenesená",K130,0)</f>
        <v>0</v>
      </c>
      <c r="BH130" s="151">
        <f t="shared" ref="BH130:BH150" si="11">IF(O130="sníž. přenesená",K130,0)</f>
        <v>0</v>
      </c>
      <c r="BI130" s="151">
        <f t="shared" ref="BI130:BI150" si="12">IF(O130="nulová",K130,0)</f>
        <v>0</v>
      </c>
      <c r="BJ130" s="14" t="s">
        <v>86</v>
      </c>
      <c r="BK130" s="151">
        <f t="shared" ref="BK130:BK150" si="13">ROUND(P130*H130,2)</f>
        <v>0</v>
      </c>
      <c r="BL130" s="14" t="s">
        <v>151</v>
      </c>
      <c r="BM130" s="150" t="s">
        <v>807</v>
      </c>
    </row>
    <row r="131" spans="1:65" s="2" customFormat="1" ht="33" customHeight="1">
      <c r="A131" s="29"/>
      <c r="B131" s="137"/>
      <c r="C131" s="138" t="s">
        <v>88</v>
      </c>
      <c r="D131" s="138" t="s">
        <v>153</v>
      </c>
      <c r="E131" s="139" t="s">
        <v>808</v>
      </c>
      <c r="F131" s="140" t="s">
        <v>809</v>
      </c>
      <c r="G131" s="141" t="s">
        <v>375</v>
      </c>
      <c r="H131" s="142">
        <v>81.156999999999996</v>
      </c>
      <c r="I131" s="143"/>
      <c r="J131" s="143"/>
      <c r="K131" s="144">
        <f t="shared" si="1"/>
        <v>0</v>
      </c>
      <c r="L131" s="140" t="s">
        <v>173</v>
      </c>
      <c r="M131" s="30"/>
      <c r="N131" s="145" t="s">
        <v>1</v>
      </c>
      <c r="O131" s="146" t="s">
        <v>41</v>
      </c>
      <c r="P131" s="147">
        <f t="shared" si="2"/>
        <v>0</v>
      </c>
      <c r="Q131" s="147">
        <f t="shared" si="3"/>
        <v>0</v>
      </c>
      <c r="R131" s="147">
        <f t="shared" si="4"/>
        <v>0</v>
      </c>
      <c r="S131" s="55"/>
      <c r="T131" s="148">
        <f t="shared" si="5"/>
        <v>0</v>
      </c>
      <c r="U131" s="148">
        <v>0</v>
      </c>
      <c r="V131" s="148">
        <f t="shared" si="6"/>
        <v>0</v>
      </c>
      <c r="W131" s="148">
        <v>0</v>
      </c>
      <c r="X131" s="149">
        <f t="shared" si="7"/>
        <v>0</v>
      </c>
      <c r="Y131" s="29"/>
      <c r="Z131" s="29"/>
      <c r="AA131" s="29"/>
      <c r="AB131" s="29"/>
      <c r="AC131" s="29"/>
      <c r="AD131" s="29"/>
      <c r="AE131" s="29"/>
      <c r="AR131" s="150" t="s">
        <v>151</v>
      </c>
      <c r="AT131" s="150" t="s">
        <v>153</v>
      </c>
      <c r="AU131" s="150" t="s">
        <v>88</v>
      </c>
      <c r="AY131" s="14" t="s">
        <v>152</v>
      </c>
      <c r="BE131" s="151">
        <f t="shared" si="8"/>
        <v>0</v>
      </c>
      <c r="BF131" s="151">
        <f t="shared" si="9"/>
        <v>0</v>
      </c>
      <c r="BG131" s="151">
        <f t="shared" si="10"/>
        <v>0</v>
      </c>
      <c r="BH131" s="151">
        <f t="shared" si="11"/>
        <v>0</v>
      </c>
      <c r="BI131" s="151">
        <f t="shared" si="12"/>
        <v>0</v>
      </c>
      <c r="BJ131" s="14" t="s">
        <v>86</v>
      </c>
      <c r="BK131" s="151">
        <f t="shared" si="13"/>
        <v>0</v>
      </c>
      <c r="BL131" s="14" t="s">
        <v>151</v>
      </c>
      <c r="BM131" s="150" t="s">
        <v>810</v>
      </c>
    </row>
    <row r="132" spans="1:65" s="2" customFormat="1" ht="33" customHeight="1">
      <c r="A132" s="29"/>
      <c r="B132" s="137"/>
      <c r="C132" s="138" t="s">
        <v>169</v>
      </c>
      <c r="D132" s="138" t="s">
        <v>153</v>
      </c>
      <c r="E132" s="139" t="s">
        <v>811</v>
      </c>
      <c r="F132" s="140" t="s">
        <v>812</v>
      </c>
      <c r="G132" s="141" t="s">
        <v>375</v>
      </c>
      <c r="H132" s="142">
        <v>26.4</v>
      </c>
      <c r="I132" s="143"/>
      <c r="J132" s="143"/>
      <c r="K132" s="144">
        <f t="shared" si="1"/>
        <v>0</v>
      </c>
      <c r="L132" s="140" t="s">
        <v>173</v>
      </c>
      <c r="M132" s="30"/>
      <c r="N132" s="145" t="s">
        <v>1</v>
      </c>
      <c r="O132" s="146" t="s">
        <v>41</v>
      </c>
      <c r="P132" s="147">
        <f t="shared" si="2"/>
        <v>0</v>
      </c>
      <c r="Q132" s="147">
        <f t="shared" si="3"/>
        <v>0</v>
      </c>
      <c r="R132" s="147">
        <f t="shared" si="4"/>
        <v>0</v>
      </c>
      <c r="S132" s="55"/>
      <c r="T132" s="148">
        <f t="shared" si="5"/>
        <v>0</v>
      </c>
      <c r="U132" s="148">
        <v>0</v>
      </c>
      <c r="V132" s="148">
        <f t="shared" si="6"/>
        <v>0</v>
      </c>
      <c r="W132" s="148">
        <v>0</v>
      </c>
      <c r="X132" s="149">
        <f t="shared" si="7"/>
        <v>0</v>
      </c>
      <c r="Y132" s="29"/>
      <c r="Z132" s="29"/>
      <c r="AA132" s="29"/>
      <c r="AB132" s="29"/>
      <c r="AC132" s="29"/>
      <c r="AD132" s="29"/>
      <c r="AE132" s="29"/>
      <c r="AR132" s="150" t="s">
        <v>151</v>
      </c>
      <c r="AT132" s="150" t="s">
        <v>153</v>
      </c>
      <c r="AU132" s="150" t="s">
        <v>88</v>
      </c>
      <c r="AY132" s="14" t="s">
        <v>152</v>
      </c>
      <c r="BE132" s="151">
        <f t="shared" si="8"/>
        <v>0</v>
      </c>
      <c r="BF132" s="151">
        <f t="shared" si="9"/>
        <v>0</v>
      </c>
      <c r="BG132" s="151">
        <f t="shared" si="10"/>
        <v>0</v>
      </c>
      <c r="BH132" s="151">
        <f t="shared" si="11"/>
        <v>0</v>
      </c>
      <c r="BI132" s="151">
        <f t="shared" si="12"/>
        <v>0</v>
      </c>
      <c r="BJ132" s="14" t="s">
        <v>86</v>
      </c>
      <c r="BK132" s="151">
        <f t="shared" si="13"/>
        <v>0</v>
      </c>
      <c r="BL132" s="14" t="s">
        <v>151</v>
      </c>
      <c r="BM132" s="150" t="s">
        <v>813</v>
      </c>
    </row>
    <row r="133" spans="1:65" s="2" customFormat="1" ht="33" customHeight="1">
      <c r="A133" s="29"/>
      <c r="B133" s="137"/>
      <c r="C133" s="138" t="s">
        <v>151</v>
      </c>
      <c r="D133" s="138" t="s">
        <v>153</v>
      </c>
      <c r="E133" s="139" t="s">
        <v>814</v>
      </c>
      <c r="F133" s="140" t="s">
        <v>815</v>
      </c>
      <c r="G133" s="141" t="s">
        <v>375</v>
      </c>
      <c r="H133" s="142">
        <v>6.75</v>
      </c>
      <c r="I133" s="143"/>
      <c r="J133" s="143"/>
      <c r="K133" s="144">
        <f t="shared" si="1"/>
        <v>0</v>
      </c>
      <c r="L133" s="140" t="s">
        <v>173</v>
      </c>
      <c r="M133" s="30"/>
      <c r="N133" s="145" t="s">
        <v>1</v>
      </c>
      <c r="O133" s="146" t="s">
        <v>41</v>
      </c>
      <c r="P133" s="147">
        <f t="shared" si="2"/>
        <v>0</v>
      </c>
      <c r="Q133" s="147">
        <f t="shared" si="3"/>
        <v>0</v>
      </c>
      <c r="R133" s="147">
        <f t="shared" si="4"/>
        <v>0</v>
      </c>
      <c r="S133" s="55"/>
      <c r="T133" s="148">
        <f t="shared" si="5"/>
        <v>0</v>
      </c>
      <c r="U133" s="148">
        <v>0</v>
      </c>
      <c r="V133" s="148">
        <f t="shared" si="6"/>
        <v>0</v>
      </c>
      <c r="W133" s="148">
        <v>0</v>
      </c>
      <c r="X133" s="149">
        <f t="shared" si="7"/>
        <v>0</v>
      </c>
      <c r="Y133" s="29"/>
      <c r="Z133" s="29"/>
      <c r="AA133" s="29"/>
      <c r="AB133" s="29"/>
      <c r="AC133" s="29"/>
      <c r="AD133" s="29"/>
      <c r="AE133" s="29"/>
      <c r="AR133" s="150" t="s">
        <v>151</v>
      </c>
      <c r="AT133" s="150" t="s">
        <v>153</v>
      </c>
      <c r="AU133" s="150" t="s">
        <v>88</v>
      </c>
      <c r="AY133" s="14" t="s">
        <v>152</v>
      </c>
      <c r="BE133" s="151">
        <f t="shared" si="8"/>
        <v>0</v>
      </c>
      <c r="BF133" s="151">
        <f t="shared" si="9"/>
        <v>0</v>
      </c>
      <c r="BG133" s="151">
        <f t="shared" si="10"/>
        <v>0</v>
      </c>
      <c r="BH133" s="151">
        <f t="shared" si="11"/>
        <v>0</v>
      </c>
      <c r="BI133" s="151">
        <f t="shared" si="12"/>
        <v>0</v>
      </c>
      <c r="BJ133" s="14" t="s">
        <v>86</v>
      </c>
      <c r="BK133" s="151">
        <f t="shared" si="13"/>
        <v>0</v>
      </c>
      <c r="BL133" s="14" t="s">
        <v>151</v>
      </c>
      <c r="BM133" s="150" t="s">
        <v>816</v>
      </c>
    </row>
    <row r="134" spans="1:65" s="2" customFormat="1" ht="22.8">
      <c r="A134" s="29"/>
      <c r="B134" s="137"/>
      <c r="C134" s="138" t="s">
        <v>166</v>
      </c>
      <c r="D134" s="138" t="s">
        <v>153</v>
      </c>
      <c r="E134" s="139" t="s">
        <v>817</v>
      </c>
      <c r="F134" s="140" t="s">
        <v>818</v>
      </c>
      <c r="G134" s="141" t="s">
        <v>196</v>
      </c>
      <c r="H134" s="142">
        <v>179.42500000000001</v>
      </c>
      <c r="I134" s="143"/>
      <c r="J134" s="143"/>
      <c r="K134" s="144">
        <f t="shared" si="1"/>
        <v>0</v>
      </c>
      <c r="L134" s="140" t="s">
        <v>173</v>
      </c>
      <c r="M134" s="30"/>
      <c r="N134" s="145" t="s">
        <v>1</v>
      </c>
      <c r="O134" s="146" t="s">
        <v>41</v>
      </c>
      <c r="P134" s="147">
        <f t="shared" si="2"/>
        <v>0</v>
      </c>
      <c r="Q134" s="147">
        <f t="shared" si="3"/>
        <v>0</v>
      </c>
      <c r="R134" s="147">
        <f t="shared" si="4"/>
        <v>0</v>
      </c>
      <c r="S134" s="55"/>
      <c r="T134" s="148">
        <f t="shared" si="5"/>
        <v>0</v>
      </c>
      <c r="U134" s="148">
        <v>8.4000000000000003E-4</v>
      </c>
      <c r="V134" s="148">
        <f t="shared" si="6"/>
        <v>0.15071700000000002</v>
      </c>
      <c r="W134" s="148">
        <v>0</v>
      </c>
      <c r="X134" s="149">
        <f t="shared" si="7"/>
        <v>0</v>
      </c>
      <c r="Y134" s="29"/>
      <c r="Z134" s="29"/>
      <c r="AA134" s="29"/>
      <c r="AB134" s="29"/>
      <c r="AC134" s="29"/>
      <c r="AD134" s="29"/>
      <c r="AE134" s="29"/>
      <c r="AR134" s="150" t="s">
        <v>151</v>
      </c>
      <c r="AT134" s="150" t="s">
        <v>153</v>
      </c>
      <c r="AU134" s="150" t="s">
        <v>88</v>
      </c>
      <c r="AY134" s="14" t="s">
        <v>152</v>
      </c>
      <c r="BE134" s="151">
        <f t="shared" si="8"/>
        <v>0</v>
      </c>
      <c r="BF134" s="151">
        <f t="shared" si="9"/>
        <v>0</v>
      </c>
      <c r="BG134" s="151">
        <f t="shared" si="10"/>
        <v>0</v>
      </c>
      <c r="BH134" s="151">
        <f t="shared" si="11"/>
        <v>0</v>
      </c>
      <c r="BI134" s="151">
        <f t="shared" si="12"/>
        <v>0</v>
      </c>
      <c r="BJ134" s="14" t="s">
        <v>86</v>
      </c>
      <c r="BK134" s="151">
        <f t="shared" si="13"/>
        <v>0</v>
      </c>
      <c r="BL134" s="14" t="s">
        <v>151</v>
      </c>
      <c r="BM134" s="150" t="s">
        <v>819</v>
      </c>
    </row>
    <row r="135" spans="1:65" s="2" customFormat="1" ht="24.15" customHeight="1">
      <c r="A135" s="29"/>
      <c r="B135" s="137"/>
      <c r="C135" s="138" t="s">
        <v>192</v>
      </c>
      <c r="D135" s="138" t="s">
        <v>153</v>
      </c>
      <c r="E135" s="139" t="s">
        <v>820</v>
      </c>
      <c r="F135" s="140" t="s">
        <v>821</v>
      </c>
      <c r="G135" s="141" t="s">
        <v>196</v>
      </c>
      <c r="H135" s="142">
        <v>179.42500000000001</v>
      </c>
      <c r="I135" s="143"/>
      <c r="J135" s="143"/>
      <c r="K135" s="144">
        <f t="shared" si="1"/>
        <v>0</v>
      </c>
      <c r="L135" s="140" t="s">
        <v>173</v>
      </c>
      <c r="M135" s="30"/>
      <c r="N135" s="145" t="s">
        <v>1</v>
      </c>
      <c r="O135" s="146" t="s">
        <v>41</v>
      </c>
      <c r="P135" s="147">
        <f t="shared" si="2"/>
        <v>0</v>
      </c>
      <c r="Q135" s="147">
        <f t="shared" si="3"/>
        <v>0</v>
      </c>
      <c r="R135" s="147">
        <f t="shared" si="4"/>
        <v>0</v>
      </c>
      <c r="S135" s="55"/>
      <c r="T135" s="148">
        <f t="shared" si="5"/>
        <v>0</v>
      </c>
      <c r="U135" s="148">
        <v>0</v>
      </c>
      <c r="V135" s="148">
        <f t="shared" si="6"/>
        <v>0</v>
      </c>
      <c r="W135" s="148">
        <v>0</v>
      </c>
      <c r="X135" s="149">
        <f t="shared" si="7"/>
        <v>0</v>
      </c>
      <c r="Y135" s="29"/>
      <c r="Z135" s="29"/>
      <c r="AA135" s="29"/>
      <c r="AB135" s="29"/>
      <c r="AC135" s="29"/>
      <c r="AD135" s="29"/>
      <c r="AE135" s="29"/>
      <c r="AR135" s="150" t="s">
        <v>151</v>
      </c>
      <c r="AT135" s="150" t="s">
        <v>153</v>
      </c>
      <c r="AU135" s="150" t="s">
        <v>88</v>
      </c>
      <c r="AY135" s="14" t="s">
        <v>152</v>
      </c>
      <c r="BE135" s="151">
        <f t="shared" si="8"/>
        <v>0</v>
      </c>
      <c r="BF135" s="151">
        <f t="shared" si="9"/>
        <v>0</v>
      </c>
      <c r="BG135" s="151">
        <f t="shared" si="10"/>
        <v>0</v>
      </c>
      <c r="BH135" s="151">
        <f t="shared" si="11"/>
        <v>0</v>
      </c>
      <c r="BI135" s="151">
        <f t="shared" si="12"/>
        <v>0</v>
      </c>
      <c r="BJ135" s="14" t="s">
        <v>86</v>
      </c>
      <c r="BK135" s="151">
        <f t="shared" si="13"/>
        <v>0</v>
      </c>
      <c r="BL135" s="14" t="s">
        <v>151</v>
      </c>
      <c r="BM135" s="150" t="s">
        <v>822</v>
      </c>
    </row>
    <row r="136" spans="1:65" s="2" customFormat="1" ht="22.8">
      <c r="A136" s="29"/>
      <c r="B136" s="137"/>
      <c r="C136" s="138" t="s">
        <v>215</v>
      </c>
      <c r="D136" s="138" t="s">
        <v>153</v>
      </c>
      <c r="E136" s="139" t="s">
        <v>823</v>
      </c>
      <c r="F136" s="140" t="s">
        <v>824</v>
      </c>
      <c r="G136" s="141" t="s">
        <v>196</v>
      </c>
      <c r="H136" s="142">
        <v>11.4</v>
      </c>
      <c r="I136" s="143"/>
      <c r="J136" s="143"/>
      <c r="K136" s="144">
        <f t="shared" si="1"/>
        <v>0</v>
      </c>
      <c r="L136" s="140" t="s">
        <v>173</v>
      </c>
      <c r="M136" s="30"/>
      <c r="N136" s="145" t="s">
        <v>1</v>
      </c>
      <c r="O136" s="146" t="s">
        <v>41</v>
      </c>
      <c r="P136" s="147">
        <f t="shared" si="2"/>
        <v>0</v>
      </c>
      <c r="Q136" s="147">
        <f t="shared" si="3"/>
        <v>0</v>
      </c>
      <c r="R136" s="147">
        <f t="shared" si="4"/>
        <v>0</v>
      </c>
      <c r="S136" s="55"/>
      <c r="T136" s="148">
        <f t="shared" si="5"/>
        <v>0</v>
      </c>
      <c r="U136" s="148">
        <v>6.9999999999999999E-4</v>
      </c>
      <c r="V136" s="148">
        <f t="shared" si="6"/>
        <v>7.980000000000001E-3</v>
      </c>
      <c r="W136" s="148">
        <v>0</v>
      </c>
      <c r="X136" s="149">
        <f t="shared" si="7"/>
        <v>0</v>
      </c>
      <c r="Y136" s="29"/>
      <c r="Z136" s="29"/>
      <c r="AA136" s="29"/>
      <c r="AB136" s="29"/>
      <c r="AC136" s="29"/>
      <c r="AD136" s="29"/>
      <c r="AE136" s="29"/>
      <c r="AR136" s="150" t="s">
        <v>151</v>
      </c>
      <c r="AT136" s="150" t="s">
        <v>153</v>
      </c>
      <c r="AU136" s="150" t="s">
        <v>88</v>
      </c>
      <c r="AY136" s="14" t="s">
        <v>152</v>
      </c>
      <c r="BE136" s="151">
        <f t="shared" si="8"/>
        <v>0</v>
      </c>
      <c r="BF136" s="151">
        <f t="shared" si="9"/>
        <v>0</v>
      </c>
      <c r="BG136" s="151">
        <f t="shared" si="10"/>
        <v>0</v>
      </c>
      <c r="BH136" s="151">
        <f t="shared" si="11"/>
        <v>0</v>
      </c>
      <c r="BI136" s="151">
        <f t="shared" si="12"/>
        <v>0</v>
      </c>
      <c r="BJ136" s="14" t="s">
        <v>86</v>
      </c>
      <c r="BK136" s="151">
        <f t="shared" si="13"/>
        <v>0</v>
      </c>
      <c r="BL136" s="14" t="s">
        <v>151</v>
      </c>
      <c r="BM136" s="150" t="s">
        <v>825</v>
      </c>
    </row>
    <row r="137" spans="1:65" s="2" customFormat="1" ht="24.15" customHeight="1">
      <c r="A137" s="29"/>
      <c r="B137" s="137"/>
      <c r="C137" s="138" t="s">
        <v>219</v>
      </c>
      <c r="D137" s="138" t="s">
        <v>153</v>
      </c>
      <c r="E137" s="139" t="s">
        <v>826</v>
      </c>
      <c r="F137" s="140" t="s">
        <v>827</v>
      </c>
      <c r="G137" s="141" t="s">
        <v>196</v>
      </c>
      <c r="H137" s="142">
        <v>11.4</v>
      </c>
      <c r="I137" s="143"/>
      <c r="J137" s="143"/>
      <c r="K137" s="144">
        <f t="shared" si="1"/>
        <v>0</v>
      </c>
      <c r="L137" s="140" t="s">
        <v>173</v>
      </c>
      <c r="M137" s="30"/>
      <c r="N137" s="145" t="s">
        <v>1</v>
      </c>
      <c r="O137" s="146" t="s">
        <v>41</v>
      </c>
      <c r="P137" s="147">
        <f t="shared" si="2"/>
        <v>0</v>
      </c>
      <c r="Q137" s="147">
        <f t="shared" si="3"/>
        <v>0</v>
      </c>
      <c r="R137" s="147">
        <f t="shared" si="4"/>
        <v>0</v>
      </c>
      <c r="S137" s="55"/>
      <c r="T137" s="148">
        <f t="shared" si="5"/>
        <v>0</v>
      </c>
      <c r="U137" s="148">
        <v>0</v>
      </c>
      <c r="V137" s="148">
        <f t="shared" si="6"/>
        <v>0</v>
      </c>
      <c r="W137" s="148">
        <v>0</v>
      </c>
      <c r="X137" s="149">
        <f t="shared" si="7"/>
        <v>0</v>
      </c>
      <c r="Y137" s="29"/>
      <c r="Z137" s="29"/>
      <c r="AA137" s="29"/>
      <c r="AB137" s="29"/>
      <c r="AC137" s="29"/>
      <c r="AD137" s="29"/>
      <c r="AE137" s="29"/>
      <c r="AR137" s="150" t="s">
        <v>151</v>
      </c>
      <c r="AT137" s="150" t="s">
        <v>153</v>
      </c>
      <c r="AU137" s="150" t="s">
        <v>88</v>
      </c>
      <c r="AY137" s="14" t="s">
        <v>152</v>
      </c>
      <c r="BE137" s="151">
        <f t="shared" si="8"/>
        <v>0</v>
      </c>
      <c r="BF137" s="151">
        <f t="shared" si="9"/>
        <v>0</v>
      </c>
      <c r="BG137" s="151">
        <f t="shared" si="10"/>
        <v>0</v>
      </c>
      <c r="BH137" s="151">
        <f t="shared" si="11"/>
        <v>0</v>
      </c>
      <c r="BI137" s="151">
        <f t="shared" si="12"/>
        <v>0</v>
      </c>
      <c r="BJ137" s="14" t="s">
        <v>86</v>
      </c>
      <c r="BK137" s="151">
        <f t="shared" si="13"/>
        <v>0</v>
      </c>
      <c r="BL137" s="14" t="s">
        <v>151</v>
      </c>
      <c r="BM137" s="150" t="s">
        <v>828</v>
      </c>
    </row>
    <row r="138" spans="1:65" s="2" customFormat="1" ht="22.8">
      <c r="A138" s="29"/>
      <c r="B138" s="137"/>
      <c r="C138" s="138" t="s">
        <v>210</v>
      </c>
      <c r="D138" s="138" t="s">
        <v>153</v>
      </c>
      <c r="E138" s="139" t="s">
        <v>829</v>
      </c>
      <c r="F138" s="140" t="s">
        <v>830</v>
      </c>
      <c r="G138" s="141" t="s">
        <v>375</v>
      </c>
      <c r="H138" s="142">
        <v>6.75</v>
      </c>
      <c r="I138" s="143"/>
      <c r="J138" s="143"/>
      <c r="K138" s="144">
        <f t="shared" si="1"/>
        <v>0</v>
      </c>
      <c r="L138" s="140" t="s">
        <v>173</v>
      </c>
      <c r="M138" s="30"/>
      <c r="N138" s="145" t="s">
        <v>1</v>
      </c>
      <c r="O138" s="146" t="s">
        <v>41</v>
      </c>
      <c r="P138" s="147">
        <f t="shared" si="2"/>
        <v>0</v>
      </c>
      <c r="Q138" s="147">
        <f t="shared" si="3"/>
        <v>0</v>
      </c>
      <c r="R138" s="147">
        <f t="shared" si="4"/>
        <v>0</v>
      </c>
      <c r="S138" s="55"/>
      <c r="T138" s="148">
        <f t="shared" si="5"/>
        <v>0</v>
      </c>
      <c r="U138" s="148">
        <v>4.6000000000000001E-4</v>
      </c>
      <c r="V138" s="148">
        <f t="shared" si="6"/>
        <v>3.1050000000000001E-3</v>
      </c>
      <c r="W138" s="148">
        <v>0</v>
      </c>
      <c r="X138" s="149">
        <f t="shared" si="7"/>
        <v>0</v>
      </c>
      <c r="Y138" s="29"/>
      <c r="Z138" s="29"/>
      <c r="AA138" s="29"/>
      <c r="AB138" s="29"/>
      <c r="AC138" s="29"/>
      <c r="AD138" s="29"/>
      <c r="AE138" s="29"/>
      <c r="AR138" s="150" t="s">
        <v>151</v>
      </c>
      <c r="AT138" s="150" t="s">
        <v>153</v>
      </c>
      <c r="AU138" s="150" t="s">
        <v>88</v>
      </c>
      <c r="AY138" s="14" t="s">
        <v>152</v>
      </c>
      <c r="BE138" s="151">
        <f t="shared" si="8"/>
        <v>0</v>
      </c>
      <c r="BF138" s="151">
        <f t="shared" si="9"/>
        <v>0</v>
      </c>
      <c r="BG138" s="151">
        <f t="shared" si="10"/>
        <v>0</v>
      </c>
      <c r="BH138" s="151">
        <f t="shared" si="11"/>
        <v>0</v>
      </c>
      <c r="BI138" s="151">
        <f t="shared" si="12"/>
        <v>0</v>
      </c>
      <c r="BJ138" s="14" t="s">
        <v>86</v>
      </c>
      <c r="BK138" s="151">
        <f t="shared" si="13"/>
        <v>0</v>
      </c>
      <c r="BL138" s="14" t="s">
        <v>151</v>
      </c>
      <c r="BM138" s="150" t="s">
        <v>831</v>
      </c>
    </row>
    <row r="139" spans="1:65" s="2" customFormat="1" ht="24.15" customHeight="1">
      <c r="A139" s="29"/>
      <c r="B139" s="137"/>
      <c r="C139" s="138" t="s">
        <v>89</v>
      </c>
      <c r="D139" s="138" t="s">
        <v>153</v>
      </c>
      <c r="E139" s="139" t="s">
        <v>832</v>
      </c>
      <c r="F139" s="140" t="s">
        <v>833</v>
      </c>
      <c r="G139" s="141" t="s">
        <v>375</v>
      </c>
      <c r="H139" s="142">
        <v>6.75</v>
      </c>
      <c r="I139" s="143"/>
      <c r="J139" s="143"/>
      <c r="K139" s="144">
        <f t="shared" si="1"/>
        <v>0</v>
      </c>
      <c r="L139" s="140" t="s">
        <v>173</v>
      </c>
      <c r="M139" s="30"/>
      <c r="N139" s="145" t="s">
        <v>1</v>
      </c>
      <c r="O139" s="146" t="s">
        <v>41</v>
      </c>
      <c r="P139" s="147">
        <f t="shared" si="2"/>
        <v>0</v>
      </c>
      <c r="Q139" s="147">
        <f t="shared" si="3"/>
        <v>0</v>
      </c>
      <c r="R139" s="147">
        <f t="shared" si="4"/>
        <v>0</v>
      </c>
      <c r="S139" s="55"/>
      <c r="T139" s="148">
        <f t="shared" si="5"/>
        <v>0</v>
      </c>
      <c r="U139" s="148">
        <v>0</v>
      </c>
      <c r="V139" s="148">
        <f t="shared" si="6"/>
        <v>0</v>
      </c>
      <c r="W139" s="148">
        <v>0</v>
      </c>
      <c r="X139" s="149">
        <f t="shared" si="7"/>
        <v>0</v>
      </c>
      <c r="Y139" s="29"/>
      <c r="Z139" s="29"/>
      <c r="AA139" s="29"/>
      <c r="AB139" s="29"/>
      <c r="AC139" s="29"/>
      <c r="AD139" s="29"/>
      <c r="AE139" s="29"/>
      <c r="AR139" s="150" t="s">
        <v>151</v>
      </c>
      <c r="AT139" s="150" t="s">
        <v>153</v>
      </c>
      <c r="AU139" s="150" t="s">
        <v>88</v>
      </c>
      <c r="AY139" s="14" t="s">
        <v>152</v>
      </c>
      <c r="BE139" s="151">
        <f t="shared" si="8"/>
        <v>0</v>
      </c>
      <c r="BF139" s="151">
        <f t="shared" si="9"/>
        <v>0</v>
      </c>
      <c r="BG139" s="151">
        <f t="shared" si="10"/>
        <v>0</v>
      </c>
      <c r="BH139" s="151">
        <f t="shared" si="11"/>
        <v>0</v>
      </c>
      <c r="BI139" s="151">
        <f t="shared" si="12"/>
        <v>0</v>
      </c>
      <c r="BJ139" s="14" t="s">
        <v>86</v>
      </c>
      <c r="BK139" s="151">
        <f t="shared" si="13"/>
        <v>0</v>
      </c>
      <c r="BL139" s="14" t="s">
        <v>151</v>
      </c>
      <c r="BM139" s="150" t="s">
        <v>834</v>
      </c>
    </row>
    <row r="140" spans="1:65" s="2" customFormat="1" ht="37.799999999999997" customHeight="1">
      <c r="A140" s="29"/>
      <c r="B140" s="137"/>
      <c r="C140" s="138" t="s">
        <v>231</v>
      </c>
      <c r="D140" s="138" t="s">
        <v>153</v>
      </c>
      <c r="E140" s="139" t="s">
        <v>835</v>
      </c>
      <c r="F140" s="140" t="s">
        <v>836</v>
      </c>
      <c r="G140" s="141" t="s">
        <v>375</v>
      </c>
      <c r="H140" s="142">
        <v>114.307</v>
      </c>
      <c r="I140" s="143"/>
      <c r="J140" s="143"/>
      <c r="K140" s="144">
        <f t="shared" si="1"/>
        <v>0</v>
      </c>
      <c r="L140" s="140" t="s">
        <v>173</v>
      </c>
      <c r="M140" s="30"/>
      <c r="N140" s="145" t="s">
        <v>1</v>
      </c>
      <c r="O140" s="146" t="s">
        <v>41</v>
      </c>
      <c r="P140" s="147">
        <f t="shared" si="2"/>
        <v>0</v>
      </c>
      <c r="Q140" s="147">
        <f t="shared" si="3"/>
        <v>0</v>
      </c>
      <c r="R140" s="147">
        <f t="shared" si="4"/>
        <v>0</v>
      </c>
      <c r="S140" s="55"/>
      <c r="T140" s="148">
        <f t="shared" si="5"/>
        <v>0</v>
      </c>
      <c r="U140" s="148">
        <v>0</v>
      </c>
      <c r="V140" s="148">
        <f t="shared" si="6"/>
        <v>0</v>
      </c>
      <c r="W140" s="148">
        <v>0</v>
      </c>
      <c r="X140" s="149">
        <f t="shared" si="7"/>
        <v>0</v>
      </c>
      <c r="Y140" s="29"/>
      <c r="Z140" s="29"/>
      <c r="AA140" s="29"/>
      <c r="AB140" s="29"/>
      <c r="AC140" s="29"/>
      <c r="AD140" s="29"/>
      <c r="AE140" s="29"/>
      <c r="AR140" s="150" t="s">
        <v>151</v>
      </c>
      <c r="AT140" s="150" t="s">
        <v>153</v>
      </c>
      <c r="AU140" s="150" t="s">
        <v>88</v>
      </c>
      <c r="AY140" s="14" t="s">
        <v>152</v>
      </c>
      <c r="BE140" s="151">
        <f t="shared" si="8"/>
        <v>0</v>
      </c>
      <c r="BF140" s="151">
        <f t="shared" si="9"/>
        <v>0</v>
      </c>
      <c r="BG140" s="151">
        <f t="shared" si="10"/>
        <v>0</v>
      </c>
      <c r="BH140" s="151">
        <f t="shared" si="11"/>
        <v>0</v>
      </c>
      <c r="BI140" s="151">
        <f t="shared" si="12"/>
        <v>0</v>
      </c>
      <c r="BJ140" s="14" t="s">
        <v>86</v>
      </c>
      <c r="BK140" s="151">
        <f t="shared" si="13"/>
        <v>0</v>
      </c>
      <c r="BL140" s="14" t="s">
        <v>151</v>
      </c>
      <c r="BM140" s="150" t="s">
        <v>837</v>
      </c>
    </row>
    <row r="141" spans="1:65" s="2" customFormat="1" ht="37.799999999999997" customHeight="1">
      <c r="A141" s="29"/>
      <c r="B141" s="137"/>
      <c r="C141" s="138" t="s">
        <v>236</v>
      </c>
      <c r="D141" s="138" t="s">
        <v>153</v>
      </c>
      <c r="E141" s="139" t="s">
        <v>838</v>
      </c>
      <c r="F141" s="140" t="s">
        <v>839</v>
      </c>
      <c r="G141" s="141" t="s">
        <v>375</v>
      </c>
      <c r="H141" s="142">
        <v>114.307</v>
      </c>
      <c r="I141" s="143"/>
      <c r="J141" s="143"/>
      <c r="K141" s="144">
        <f t="shared" si="1"/>
        <v>0</v>
      </c>
      <c r="L141" s="140" t="s">
        <v>173</v>
      </c>
      <c r="M141" s="30"/>
      <c r="N141" s="145" t="s">
        <v>1</v>
      </c>
      <c r="O141" s="146" t="s">
        <v>41</v>
      </c>
      <c r="P141" s="147">
        <f t="shared" si="2"/>
        <v>0</v>
      </c>
      <c r="Q141" s="147">
        <f t="shared" si="3"/>
        <v>0</v>
      </c>
      <c r="R141" s="147">
        <f t="shared" si="4"/>
        <v>0</v>
      </c>
      <c r="S141" s="55"/>
      <c r="T141" s="148">
        <f t="shared" si="5"/>
        <v>0</v>
      </c>
      <c r="U141" s="148">
        <v>0</v>
      </c>
      <c r="V141" s="148">
        <f t="shared" si="6"/>
        <v>0</v>
      </c>
      <c r="W141" s="148">
        <v>0</v>
      </c>
      <c r="X141" s="149">
        <f t="shared" si="7"/>
        <v>0</v>
      </c>
      <c r="Y141" s="29"/>
      <c r="Z141" s="29"/>
      <c r="AA141" s="29"/>
      <c r="AB141" s="29"/>
      <c r="AC141" s="29"/>
      <c r="AD141" s="29"/>
      <c r="AE141" s="29"/>
      <c r="AR141" s="150" t="s">
        <v>151</v>
      </c>
      <c r="AT141" s="150" t="s">
        <v>153</v>
      </c>
      <c r="AU141" s="150" t="s">
        <v>88</v>
      </c>
      <c r="AY141" s="14" t="s">
        <v>152</v>
      </c>
      <c r="BE141" s="151">
        <f t="shared" si="8"/>
        <v>0</v>
      </c>
      <c r="BF141" s="151">
        <f t="shared" si="9"/>
        <v>0</v>
      </c>
      <c r="BG141" s="151">
        <f t="shared" si="10"/>
        <v>0</v>
      </c>
      <c r="BH141" s="151">
        <f t="shared" si="11"/>
        <v>0</v>
      </c>
      <c r="BI141" s="151">
        <f t="shared" si="12"/>
        <v>0</v>
      </c>
      <c r="BJ141" s="14" t="s">
        <v>86</v>
      </c>
      <c r="BK141" s="151">
        <f t="shared" si="13"/>
        <v>0</v>
      </c>
      <c r="BL141" s="14" t="s">
        <v>151</v>
      </c>
      <c r="BM141" s="150" t="s">
        <v>840</v>
      </c>
    </row>
    <row r="142" spans="1:65" s="2" customFormat="1" ht="33" customHeight="1">
      <c r="A142" s="29"/>
      <c r="B142" s="137"/>
      <c r="C142" s="138" t="s">
        <v>240</v>
      </c>
      <c r="D142" s="138" t="s">
        <v>153</v>
      </c>
      <c r="E142" s="139" t="s">
        <v>841</v>
      </c>
      <c r="F142" s="140" t="s">
        <v>842</v>
      </c>
      <c r="G142" s="141" t="s">
        <v>234</v>
      </c>
      <c r="H142" s="142">
        <v>228.614</v>
      </c>
      <c r="I142" s="143"/>
      <c r="J142" s="143"/>
      <c r="K142" s="144">
        <f t="shared" si="1"/>
        <v>0</v>
      </c>
      <c r="L142" s="140" t="s">
        <v>173</v>
      </c>
      <c r="M142" s="30"/>
      <c r="N142" s="145" t="s">
        <v>1</v>
      </c>
      <c r="O142" s="146" t="s">
        <v>41</v>
      </c>
      <c r="P142" s="147">
        <f t="shared" si="2"/>
        <v>0</v>
      </c>
      <c r="Q142" s="147">
        <f t="shared" si="3"/>
        <v>0</v>
      </c>
      <c r="R142" s="147">
        <f t="shared" si="4"/>
        <v>0</v>
      </c>
      <c r="S142" s="55"/>
      <c r="T142" s="148">
        <f t="shared" si="5"/>
        <v>0</v>
      </c>
      <c r="U142" s="148">
        <v>0</v>
      </c>
      <c r="V142" s="148">
        <f t="shared" si="6"/>
        <v>0</v>
      </c>
      <c r="W142" s="148">
        <v>0</v>
      </c>
      <c r="X142" s="149">
        <f t="shared" si="7"/>
        <v>0</v>
      </c>
      <c r="Y142" s="29"/>
      <c r="Z142" s="29"/>
      <c r="AA142" s="29"/>
      <c r="AB142" s="29"/>
      <c r="AC142" s="29"/>
      <c r="AD142" s="29"/>
      <c r="AE142" s="29"/>
      <c r="AR142" s="150" t="s">
        <v>151</v>
      </c>
      <c r="AT142" s="150" t="s">
        <v>153</v>
      </c>
      <c r="AU142" s="150" t="s">
        <v>88</v>
      </c>
      <c r="AY142" s="14" t="s">
        <v>152</v>
      </c>
      <c r="BE142" s="151">
        <f t="shared" si="8"/>
        <v>0</v>
      </c>
      <c r="BF142" s="151">
        <f t="shared" si="9"/>
        <v>0</v>
      </c>
      <c r="BG142" s="151">
        <f t="shared" si="10"/>
        <v>0</v>
      </c>
      <c r="BH142" s="151">
        <f t="shared" si="11"/>
        <v>0</v>
      </c>
      <c r="BI142" s="151">
        <f t="shared" si="12"/>
        <v>0</v>
      </c>
      <c r="BJ142" s="14" t="s">
        <v>86</v>
      </c>
      <c r="BK142" s="151">
        <f t="shared" si="13"/>
        <v>0</v>
      </c>
      <c r="BL142" s="14" t="s">
        <v>151</v>
      </c>
      <c r="BM142" s="150" t="s">
        <v>843</v>
      </c>
    </row>
    <row r="143" spans="1:65" s="2" customFormat="1" ht="24.15" customHeight="1">
      <c r="A143" s="29"/>
      <c r="B143" s="137"/>
      <c r="C143" s="138" t="s">
        <v>244</v>
      </c>
      <c r="D143" s="138" t="s">
        <v>153</v>
      </c>
      <c r="E143" s="139" t="s">
        <v>844</v>
      </c>
      <c r="F143" s="140" t="s">
        <v>845</v>
      </c>
      <c r="G143" s="141" t="s">
        <v>375</v>
      </c>
      <c r="H143" s="142">
        <v>114.307</v>
      </c>
      <c r="I143" s="143"/>
      <c r="J143" s="143"/>
      <c r="K143" s="144">
        <f t="shared" si="1"/>
        <v>0</v>
      </c>
      <c r="L143" s="140" t="s">
        <v>173</v>
      </c>
      <c r="M143" s="30"/>
      <c r="N143" s="145" t="s">
        <v>1</v>
      </c>
      <c r="O143" s="146" t="s">
        <v>41</v>
      </c>
      <c r="P143" s="147">
        <f t="shared" si="2"/>
        <v>0</v>
      </c>
      <c r="Q143" s="147">
        <f t="shared" si="3"/>
        <v>0</v>
      </c>
      <c r="R143" s="147">
        <f t="shared" si="4"/>
        <v>0</v>
      </c>
      <c r="S143" s="55"/>
      <c r="T143" s="148">
        <f t="shared" si="5"/>
        <v>0</v>
      </c>
      <c r="U143" s="148">
        <v>0</v>
      </c>
      <c r="V143" s="148">
        <f t="shared" si="6"/>
        <v>0</v>
      </c>
      <c r="W143" s="148">
        <v>0</v>
      </c>
      <c r="X143" s="149">
        <f t="shared" si="7"/>
        <v>0</v>
      </c>
      <c r="Y143" s="29"/>
      <c r="Z143" s="29"/>
      <c r="AA143" s="29"/>
      <c r="AB143" s="29"/>
      <c r="AC143" s="29"/>
      <c r="AD143" s="29"/>
      <c r="AE143" s="29"/>
      <c r="AR143" s="150" t="s">
        <v>151</v>
      </c>
      <c r="AT143" s="150" t="s">
        <v>153</v>
      </c>
      <c r="AU143" s="150" t="s">
        <v>88</v>
      </c>
      <c r="AY143" s="14" t="s">
        <v>152</v>
      </c>
      <c r="BE143" s="151">
        <f t="shared" si="8"/>
        <v>0</v>
      </c>
      <c r="BF143" s="151">
        <f t="shared" si="9"/>
        <v>0</v>
      </c>
      <c r="BG143" s="151">
        <f t="shared" si="10"/>
        <v>0</v>
      </c>
      <c r="BH143" s="151">
        <f t="shared" si="11"/>
        <v>0</v>
      </c>
      <c r="BI143" s="151">
        <f t="shared" si="12"/>
        <v>0</v>
      </c>
      <c r="BJ143" s="14" t="s">
        <v>86</v>
      </c>
      <c r="BK143" s="151">
        <f t="shared" si="13"/>
        <v>0</v>
      </c>
      <c r="BL143" s="14" t="s">
        <v>151</v>
      </c>
      <c r="BM143" s="150" t="s">
        <v>846</v>
      </c>
    </row>
    <row r="144" spans="1:65" s="2" customFormat="1" ht="24.15" customHeight="1">
      <c r="A144" s="29"/>
      <c r="B144" s="137"/>
      <c r="C144" s="138" t="s">
        <v>9</v>
      </c>
      <c r="D144" s="138" t="s">
        <v>153</v>
      </c>
      <c r="E144" s="139" t="s">
        <v>847</v>
      </c>
      <c r="F144" s="140" t="s">
        <v>848</v>
      </c>
      <c r="G144" s="141" t="s">
        <v>375</v>
      </c>
      <c r="H144" s="142">
        <v>23.95</v>
      </c>
      <c r="I144" s="143"/>
      <c r="J144" s="143"/>
      <c r="K144" s="144">
        <f t="shared" si="1"/>
        <v>0</v>
      </c>
      <c r="L144" s="140" t="s">
        <v>173</v>
      </c>
      <c r="M144" s="30"/>
      <c r="N144" s="145" t="s">
        <v>1</v>
      </c>
      <c r="O144" s="146" t="s">
        <v>41</v>
      </c>
      <c r="P144" s="147">
        <f t="shared" si="2"/>
        <v>0</v>
      </c>
      <c r="Q144" s="147">
        <f t="shared" si="3"/>
        <v>0</v>
      </c>
      <c r="R144" s="147">
        <f t="shared" si="4"/>
        <v>0</v>
      </c>
      <c r="S144" s="55"/>
      <c r="T144" s="148">
        <f t="shared" si="5"/>
        <v>0</v>
      </c>
      <c r="U144" s="148">
        <v>0</v>
      </c>
      <c r="V144" s="148">
        <f t="shared" si="6"/>
        <v>0</v>
      </c>
      <c r="W144" s="148">
        <v>0</v>
      </c>
      <c r="X144" s="149">
        <f t="shared" si="7"/>
        <v>0</v>
      </c>
      <c r="Y144" s="29"/>
      <c r="Z144" s="29"/>
      <c r="AA144" s="29"/>
      <c r="AB144" s="29"/>
      <c r="AC144" s="29"/>
      <c r="AD144" s="29"/>
      <c r="AE144" s="29"/>
      <c r="AR144" s="150" t="s">
        <v>151</v>
      </c>
      <c r="AT144" s="150" t="s">
        <v>153</v>
      </c>
      <c r="AU144" s="150" t="s">
        <v>88</v>
      </c>
      <c r="AY144" s="14" t="s">
        <v>152</v>
      </c>
      <c r="BE144" s="151">
        <f t="shared" si="8"/>
        <v>0</v>
      </c>
      <c r="BF144" s="151">
        <f t="shared" si="9"/>
        <v>0</v>
      </c>
      <c r="BG144" s="151">
        <f t="shared" si="10"/>
        <v>0</v>
      </c>
      <c r="BH144" s="151">
        <f t="shared" si="11"/>
        <v>0</v>
      </c>
      <c r="BI144" s="151">
        <f t="shared" si="12"/>
        <v>0</v>
      </c>
      <c r="BJ144" s="14" t="s">
        <v>86</v>
      </c>
      <c r="BK144" s="151">
        <f t="shared" si="13"/>
        <v>0</v>
      </c>
      <c r="BL144" s="14" t="s">
        <v>151</v>
      </c>
      <c r="BM144" s="150" t="s">
        <v>849</v>
      </c>
    </row>
    <row r="145" spans="1:65" s="2" customFormat="1" ht="24.15" customHeight="1">
      <c r="A145" s="29"/>
      <c r="B145" s="137"/>
      <c r="C145" s="160" t="s">
        <v>257</v>
      </c>
      <c r="D145" s="160" t="s">
        <v>262</v>
      </c>
      <c r="E145" s="161" t="s">
        <v>850</v>
      </c>
      <c r="F145" s="162" t="s">
        <v>851</v>
      </c>
      <c r="G145" s="163" t="s">
        <v>234</v>
      </c>
      <c r="H145" s="164">
        <v>45.505000000000003</v>
      </c>
      <c r="I145" s="165"/>
      <c r="J145" s="166"/>
      <c r="K145" s="167">
        <f t="shared" si="1"/>
        <v>0</v>
      </c>
      <c r="L145" s="162" t="s">
        <v>173</v>
      </c>
      <c r="M145" s="168"/>
      <c r="N145" s="169" t="s">
        <v>1</v>
      </c>
      <c r="O145" s="146" t="s">
        <v>41</v>
      </c>
      <c r="P145" s="147">
        <f t="shared" si="2"/>
        <v>0</v>
      </c>
      <c r="Q145" s="147">
        <f t="shared" si="3"/>
        <v>0</v>
      </c>
      <c r="R145" s="147">
        <f t="shared" si="4"/>
        <v>0</v>
      </c>
      <c r="S145" s="55"/>
      <c r="T145" s="148">
        <f t="shared" si="5"/>
        <v>0</v>
      </c>
      <c r="U145" s="148">
        <v>0</v>
      </c>
      <c r="V145" s="148">
        <f t="shared" si="6"/>
        <v>0</v>
      </c>
      <c r="W145" s="148">
        <v>0</v>
      </c>
      <c r="X145" s="149">
        <f t="shared" si="7"/>
        <v>0</v>
      </c>
      <c r="Y145" s="29"/>
      <c r="Z145" s="29"/>
      <c r="AA145" s="29"/>
      <c r="AB145" s="29"/>
      <c r="AC145" s="29"/>
      <c r="AD145" s="29"/>
      <c r="AE145" s="29"/>
      <c r="AR145" s="150" t="s">
        <v>219</v>
      </c>
      <c r="AT145" s="150" t="s">
        <v>262</v>
      </c>
      <c r="AU145" s="150" t="s">
        <v>88</v>
      </c>
      <c r="AY145" s="14" t="s">
        <v>152</v>
      </c>
      <c r="BE145" s="151">
        <f t="shared" si="8"/>
        <v>0</v>
      </c>
      <c r="BF145" s="151">
        <f t="shared" si="9"/>
        <v>0</v>
      </c>
      <c r="BG145" s="151">
        <f t="shared" si="10"/>
        <v>0</v>
      </c>
      <c r="BH145" s="151">
        <f t="shared" si="11"/>
        <v>0</v>
      </c>
      <c r="BI145" s="151">
        <f t="shared" si="12"/>
        <v>0</v>
      </c>
      <c r="BJ145" s="14" t="s">
        <v>86</v>
      </c>
      <c r="BK145" s="151">
        <f t="shared" si="13"/>
        <v>0</v>
      </c>
      <c r="BL145" s="14" t="s">
        <v>151</v>
      </c>
      <c r="BM145" s="150" t="s">
        <v>852</v>
      </c>
    </row>
    <row r="146" spans="1:65" s="2" customFormat="1" ht="24.15" customHeight="1">
      <c r="A146" s="29"/>
      <c r="B146" s="137"/>
      <c r="C146" s="138" t="s">
        <v>261</v>
      </c>
      <c r="D146" s="138" t="s">
        <v>153</v>
      </c>
      <c r="E146" s="139" t="s">
        <v>853</v>
      </c>
      <c r="F146" s="140" t="s">
        <v>854</v>
      </c>
      <c r="G146" s="141" t="s">
        <v>375</v>
      </c>
      <c r="H146" s="142">
        <v>72.772000000000006</v>
      </c>
      <c r="I146" s="143"/>
      <c r="J146" s="143"/>
      <c r="K146" s="144">
        <f t="shared" si="1"/>
        <v>0</v>
      </c>
      <c r="L146" s="140" t="s">
        <v>173</v>
      </c>
      <c r="M146" s="30"/>
      <c r="N146" s="145" t="s">
        <v>1</v>
      </c>
      <c r="O146" s="146" t="s">
        <v>41</v>
      </c>
      <c r="P146" s="147">
        <f t="shared" si="2"/>
        <v>0</v>
      </c>
      <c r="Q146" s="147">
        <f t="shared" si="3"/>
        <v>0</v>
      </c>
      <c r="R146" s="147">
        <f t="shared" si="4"/>
        <v>0</v>
      </c>
      <c r="S146" s="55"/>
      <c r="T146" s="148">
        <f t="shared" si="5"/>
        <v>0</v>
      </c>
      <c r="U146" s="148">
        <v>0</v>
      </c>
      <c r="V146" s="148">
        <f t="shared" si="6"/>
        <v>0</v>
      </c>
      <c r="W146" s="148">
        <v>0</v>
      </c>
      <c r="X146" s="149">
        <f t="shared" si="7"/>
        <v>0</v>
      </c>
      <c r="Y146" s="29"/>
      <c r="Z146" s="29"/>
      <c r="AA146" s="29"/>
      <c r="AB146" s="29"/>
      <c r="AC146" s="29"/>
      <c r="AD146" s="29"/>
      <c r="AE146" s="29"/>
      <c r="AR146" s="150" t="s">
        <v>151</v>
      </c>
      <c r="AT146" s="150" t="s">
        <v>153</v>
      </c>
      <c r="AU146" s="150" t="s">
        <v>88</v>
      </c>
      <c r="AY146" s="14" t="s">
        <v>152</v>
      </c>
      <c r="BE146" s="151">
        <f t="shared" si="8"/>
        <v>0</v>
      </c>
      <c r="BF146" s="151">
        <f t="shared" si="9"/>
        <v>0</v>
      </c>
      <c r="BG146" s="151">
        <f t="shared" si="10"/>
        <v>0</v>
      </c>
      <c r="BH146" s="151">
        <f t="shared" si="11"/>
        <v>0</v>
      </c>
      <c r="BI146" s="151">
        <f t="shared" si="12"/>
        <v>0</v>
      </c>
      <c r="BJ146" s="14" t="s">
        <v>86</v>
      </c>
      <c r="BK146" s="151">
        <f t="shared" si="13"/>
        <v>0</v>
      </c>
      <c r="BL146" s="14" t="s">
        <v>151</v>
      </c>
      <c r="BM146" s="150" t="s">
        <v>855</v>
      </c>
    </row>
    <row r="147" spans="1:65" s="2" customFormat="1" ht="24.15" customHeight="1">
      <c r="A147" s="29"/>
      <c r="B147" s="137"/>
      <c r="C147" s="160" t="s">
        <v>267</v>
      </c>
      <c r="D147" s="160" t="s">
        <v>262</v>
      </c>
      <c r="E147" s="161" t="s">
        <v>850</v>
      </c>
      <c r="F147" s="162" t="s">
        <v>851</v>
      </c>
      <c r="G147" s="163" t="s">
        <v>234</v>
      </c>
      <c r="H147" s="164">
        <v>145.54400000000001</v>
      </c>
      <c r="I147" s="165"/>
      <c r="J147" s="166"/>
      <c r="K147" s="167">
        <f t="shared" si="1"/>
        <v>0</v>
      </c>
      <c r="L147" s="162" t="s">
        <v>173</v>
      </c>
      <c r="M147" s="168"/>
      <c r="N147" s="169" t="s">
        <v>1</v>
      </c>
      <c r="O147" s="146" t="s">
        <v>41</v>
      </c>
      <c r="P147" s="147">
        <f t="shared" si="2"/>
        <v>0</v>
      </c>
      <c r="Q147" s="147">
        <f t="shared" si="3"/>
        <v>0</v>
      </c>
      <c r="R147" s="147">
        <f t="shared" si="4"/>
        <v>0</v>
      </c>
      <c r="S147" s="55"/>
      <c r="T147" s="148">
        <f t="shared" si="5"/>
        <v>0</v>
      </c>
      <c r="U147" s="148">
        <v>0</v>
      </c>
      <c r="V147" s="148">
        <f t="shared" si="6"/>
        <v>0</v>
      </c>
      <c r="W147" s="148">
        <v>0</v>
      </c>
      <c r="X147" s="149">
        <f t="shared" si="7"/>
        <v>0</v>
      </c>
      <c r="Y147" s="29"/>
      <c r="Z147" s="29"/>
      <c r="AA147" s="29"/>
      <c r="AB147" s="29"/>
      <c r="AC147" s="29"/>
      <c r="AD147" s="29"/>
      <c r="AE147" s="29"/>
      <c r="AR147" s="150" t="s">
        <v>219</v>
      </c>
      <c r="AT147" s="150" t="s">
        <v>262</v>
      </c>
      <c r="AU147" s="150" t="s">
        <v>88</v>
      </c>
      <c r="AY147" s="14" t="s">
        <v>152</v>
      </c>
      <c r="BE147" s="151">
        <f t="shared" si="8"/>
        <v>0</v>
      </c>
      <c r="BF147" s="151">
        <f t="shared" si="9"/>
        <v>0</v>
      </c>
      <c r="BG147" s="151">
        <f t="shared" si="10"/>
        <v>0</v>
      </c>
      <c r="BH147" s="151">
        <f t="shared" si="11"/>
        <v>0</v>
      </c>
      <c r="BI147" s="151">
        <f t="shared" si="12"/>
        <v>0</v>
      </c>
      <c r="BJ147" s="14" t="s">
        <v>86</v>
      </c>
      <c r="BK147" s="151">
        <f t="shared" si="13"/>
        <v>0</v>
      </c>
      <c r="BL147" s="14" t="s">
        <v>151</v>
      </c>
      <c r="BM147" s="150" t="s">
        <v>856</v>
      </c>
    </row>
    <row r="148" spans="1:65" s="2" customFormat="1" ht="24.15" customHeight="1">
      <c r="A148" s="29"/>
      <c r="B148" s="137"/>
      <c r="C148" s="138" t="s">
        <v>271</v>
      </c>
      <c r="D148" s="138" t="s">
        <v>153</v>
      </c>
      <c r="E148" s="139" t="s">
        <v>857</v>
      </c>
      <c r="F148" s="140" t="s">
        <v>858</v>
      </c>
      <c r="G148" s="141" t="s">
        <v>375</v>
      </c>
      <c r="H148" s="142">
        <v>5.28</v>
      </c>
      <c r="I148" s="143"/>
      <c r="J148" s="143"/>
      <c r="K148" s="144">
        <f t="shared" si="1"/>
        <v>0</v>
      </c>
      <c r="L148" s="140" t="s">
        <v>173</v>
      </c>
      <c r="M148" s="30"/>
      <c r="N148" s="145" t="s">
        <v>1</v>
      </c>
      <c r="O148" s="146" t="s">
        <v>41</v>
      </c>
      <c r="P148" s="147">
        <f t="shared" si="2"/>
        <v>0</v>
      </c>
      <c r="Q148" s="147">
        <f t="shared" si="3"/>
        <v>0</v>
      </c>
      <c r="R148" s="147">
        <f t="shared" si="4"/>
        <v>0</v>
      </c>
      <c r="S148" s="55"/>
      <c r="T148" s="148">
        <f t="shared" si="5"/>
        <v>0</v>
      </c>
      <c r="U148" s="148">
        <v>0</v>
      </c>
      <c r="V148" s="148">
        <f t="shared" si="6"/>
        <v>0</v>
      </c>
      <c r="W148" s="148">
        <v>0</v>
      </c>
      <c r="X148" s="149">
        <f t="shared" si="7"/>
        <v>0</v>
      </c>
      <c r="Y148" s="29"/>
      <c r="Z148" s="29"/>
      <c r="AA148" s="29"/>
      <c r="AB148" s="29"/>
      <c r="AC148" s="29"/>
      <c r="AD148" s="29"/>
      <c r="AE148" s="29"/>
      <c r="AR148" s="150" t="s">
        <v>151</v>
      </c>
      <c r="AT148" s="150" t="s">
        <v>153</v>
      </c>
      <c r="AU148" s="150" t="s">
        <v>88</v>
      </c>
      <c r="AY148" s="14" t="s">
        <v>152</v>
      </c>
      <c r="BE148" s="151">
        <f t="shared" si="8"/>
        <v>0</v>
      </c>
      <c r="BF148" s="151">
        <f t="shared" si="9"/>
        <v>0</v>
      </c>
      <c r="BG148" s="151">
        <f t="shared" si="10"/>
        <v>0</v>
      </c>
      <c r="BH148" s="151">
        <f t="shared" si="11"/>
        <v>0</v>
      </c>
      <c r="BI148" s="151">
        <f t="shared" si="12"/>
        <v>0</v>
      </c>
      <c r="BJ148" s="14" t="s">
        <v>86</v>
      </c>
      <c r="BK148" s="151">
        <f t="shared" si="13"/>
        <v>0</v>
      </c>
      <c r="BL148" s="14" t="s">
        <v>151</v>
      </c>
      <c r="BM148" s="150" t="s">
        <v>859</v>
      </c>
    </row>
    <row r="149" spans="1:65" s="2" customFormat="1" ht="24.15" customHeight="1">
      <c r="A149" s="29"/>
      <c r="B149" s="137"/>
      <c r="C149" s="160" t="s">
        <v>92</v>
      </c>
      <c r="D149" s="160" t="s">
        <v>262</v>
      </c>
      <c r="E149" s="161" t="s">
        <v>850</v>
      </c>
      <c r="F149" s="162" t="s">
        <v>851</v>
      </c>
      <c r="G149" s="163" t="s">
        <v>234</v>
      </c>
      <c r="H149" s="164">
        <v>10.032</v>
      </c>
      <c r="I149" s="165"/>
      <c r="J149" s="166"/>
      <c r="K149" s="167">
        <f t="shared" si="1"/>
        <v>0</v>
      </c>
      <c r="L149" s="162" t="s">
        <v>173</v>
      </c>
      <c r="M149" s="168"/>
      <c r="N149" s="169" t="s">
        <v>1</v>
      </c>
      <c r="O149" s="146" t="s">
        <v>41</v>
      </c>
      <c r="P149" s="147">
        <f t="shared" si="2"/>
        <v>0</v>
      </c>
      <c r="Q149" s="147">
        <f t="shared" si="3"/>
        <v>0</v>
      </c>
      <c r="R149" s="147">
        <f t="shared" si="4"/>
        <v>0</v>
      </c>
      <c r="S149" s="55"/>
      <c r="T149" s="148">
        <f t="shared" si="5"/>
        <v>0</v>
      </c>
      <c r="U149" s="148">
        <v>0</v>
      </c>
      <c r="V149" s="148">
        <f t="shared" si="6"/>
        <v>0</v>
      </c>
      <c r="W149" s="148">
        <v>0</v>
      </c>
      <c r="X149" s="149">
        <f t="shared" si="7"/>
        <v>0</v>
      </c>
      <c r="Y149" s="29"/>
      <c r="Z149" s="29"/>
      <c r="AA149" s="29"/>
      <c r="AB149" s="29"/>
      <c r="AC149" s="29"/>
      <c r="AD149" s="29"/>
      <c r="AE149" s="29"/>
      <c r="AR149" s="150" t="s">
        <v>219</v>
      </c>
      <c r="AT149" s="150" t="s">
        <v>262</v>
      </c>
      <c r="AU149" s="150" t="s">
        <v>88</v>
      </c>
      <c r="AY149" s="14" t="s">
        <v>152</v>
      </c>
      <c r="BE149" s="151">
        <f t="shared" si="8"/>
        <v>0</v>
      </c>
      <c r="BF149" s="151">
        <f t="shared" si="9"/>
        <v>0</v>
      </c>
      <c r="BG149" s="151">
        <f t="shared" si="10"/>
        <v>0</v>
      </c>
      <c r="BH149" s="151">
        <f t="shared" si="11"/>
        <v>0</v>
      </c>
      <c r="BI149" s="151">
        <f t="shared" si="12"/>
        <v>0</v>
      </c>
      <c r="BJ149" s="14" t="s">
        <v>86</v>
      </c>
      <c r="BK149" s="151">
        <f t="shared" si="13"/>
        <v>0</v>
      </c>
      <c r="BL149" s="14" t="s">
        <v>151</v>
      </c>
      <c r="BM149" s="150" t="s">
        <v>860</v>
      </c>
    </row>
    <row r="150" spans="1:65" s="2" customFormat="1" ht="24.15" customHeight="1">
      <c r="A150" s="29"/>
      <c r="B150" s="137"/>
      <c r="C150" s="138" t="s">
        <v>8</v>
      </c>
      <c r="D150" s="138" t="s">
        <v>153</v>
      </c>
      <c r="E150" s="139" t="s">
        <v>861</v>
      </c>
      <c r="F150" s="140" t="s">
        <v>862</v>
      </c>
      <c r="G150" s="141" t="s">
        <v>196</v>
      </c>
      <c r="H150" s="142">
        <v>18</v>
      </c>
      <c r="I150" s="143"/>
      <c r="J150" s="143"/>
      <c r="K150" s="144">
        <f t="shared" si="1"/>
        <v>0</v>
      </c>
      <c r="L150" s="140" t="s">
        <v>173</v>
      </c>
      <c r="M150" s="30"/>
      <c r="N150" s="145" t="s">
        <v>1</v>
      </c>
      <c r="O150" s="146" t="s">
        <v>41</v>
      </c>
      <c r="P150" s="147">
        <f t="shared" si="2"/>
        <v>0</v>
      </c>
      <c r="Q150" s="147">
        <f t="shared" si="3"/>
        <v>0</v>
      </c>
      <c r="R150" s="147">
        <f t="shared" si="4"/>
        <v>0</v>
      </c>
      <c r="S150" s="55"/>
      <c r="T150" s="148">
        <f t="shared" si="5"/>
        <v>0</v>
      </c>
      <c r="U150" s="148">
        <v>0</v>
      </c>
      <c r="V150" s="148">
        <f t="shared" si="6"/>
        <v>0</v>
      </c>
      <c r="W150" s="148">
        <v>0</v>
      </c>
      <c r="X150" s="149">
        <f t="shared" si="7"/>
        <v>0</v>
      </c>
      <c r="Y150" s="29"/>
      <c r="Z150" s="29"/>
      <c r="AA150" s="29"/>
      <c r="AB150" s="29"/>
      <c r="AC150" s="29"/>
      <c r="AD150" s="29"/>
      <c r="AE150" s="29"/>
      <c r="AR150" s="150" t="s">
        <v>151</v>
      </c>
      <c r="AT150" s="150" t="s">
        <v>153</v>
      </c>
      <c r="AU150" s="150" t="s">
        <v>88</v>
      </c>
      <c r="AY150" s="14" t="s">
        <v>152</v>
      </c>
      <c r="BE150" s="151">
        <f t="shared" si="8"/>
        <v>0</v>
      </c>
      <c r="BF150" s="151">
        <f t="shared" si="9"/>
        <v>0</v>
      </c>
      <c r="BG150" s="151">
        <f t="shared" si="10"/>
        <v>0</v>
      </c>
      <c r="BH150" s="151">
        <f t="shared" si="11"/>
        <v>0</v>
      </c>
      <c r="BI150" s="151">
        <f t="shared" si="12"/>
        <v>0</v>
      </c>
      <c r="BJ150" s="14" t="s">
        <v>86</v>
      </c>
      <c r="BK150" s="151">
        <f t="shared" si="13"/>
        <v>0</v>
      </c>
      <c r="BL150" s="14" t="s">
        <v>151</v>
      </c>
      <c r="BM150" s="150" t="s">
        <v>863</v>
      </c>
    </row>
    <row r="151" spans="1:65" s="12" customFormat="1" ht="22.8" customHeight="1">
      <c r="B151" s="125"/>
      <c r="D151" s="126" t="s">
        <v>77</v>
      </c>
      <c r="E151" s="152" t="s">
        <v>88</v>
      </c>
      <c r="F151" s="152" t="s">
        <v>864</v>
      </c>
      <c r="I151" s="128"/>
      <c r="J151" s="128"/>
      <c r="K151" s="153">
        <f>BK151</f>
        <v>0</v>
      </c>
      <c r="M151" s="125"/>
      <c r="N151" s="130"/>
      <c r="O151" s="131"/>
      <c r="P151" s="131"/>
      <c r="Q151" s="132">
        <f>SUM(Q152:Q156)</f>
        <v>0</v>
      </c>
      <c r="R151" s="132">
        <f>SUM(R152:R156)</f>
        <v>0</v>
      </c>
      <c r="S151" s="131"/>
      <c r="T151" s="133">
        <f>SUM(T152:T156)</f>
        <v>0</v>
      </c>
      <c r="U151" s="131"/>
      <c r="V151" s="133">
        <f>SUM(V152:V156)</f>
        <v>3.2881229000000003</v>
      </c>
      <c r="W151" s="131"/>
      <c r="X151" s="134">
        <f>SUM(X152:X156)</f>
        <v>0</v>
      </c>
      <c r="AR151" s="126" t="s">
        <v>86</v>
      </c>
      <c r="AT151" s="135" t="s">
        <v>77</v>
      </c>
      <c r="AU151" s="135" t="s">
        <v>86</v>
      </c>
      <c r="AY151" s="126" t="s">
        <v>152</v>
      </c>
      <c r="BK151" s="136">
        <f>SUM(BK152:BK156)</f>
        <v>0</v>
      </c>
    </row>
    <row r="152" spans="1:65" s="2" customFormat="1" ht="33" customHeight="1">
      <c r="A152" s="29"/>
      <c r="B152" s="137"/>
      <c r="C152" s="138" t="s">
        <v>281</v>
      </c>
      <c r="D152" s="138" t="s">
        <v>153</v>
      </c>
      <c r="E152" s="139" t="s">
        <v>865</v>
      </c>
      <c r="F152" s="140" t="s">
        <v>866</v>
      </c>
      <c r="G152" s="141" t="s">
        <v>375</v>
      </c>
      <c r="H152" s="142">
        <v>6.7080000000000002</v>
      </c>
      <c r="I152" s="143"/>
      <c r="J152" s="143"/>
      <c r="K152" s="144">
        <f>ROUND(P152*H152,2)</f>
        <v>0</v>
      </c>
      <c r="L152" s="140" t="s">
        <v>173</v>
      </c>
      <c r="M152" s="30"/>
      <c r="N152" s="145" t="s">
        <v>1</v>
      </c>
      <c r="O152" s="146" t="s">
        <v>41</v>
      </c>
      <c r="P152" s="147">
        <f>I152+J152</f>
        <v>0</v>
      </c>
      <c r="Q152" s="147">
        <f>ROUND(I152*H152,2)</f>
        <v>0</v>
      </c>
      <c r="R152" s="147">
        <f>ROUND(J152*H152,2)</f>
        <v>0</v>
      </c>
      <c r="S152" s="55"/>
      <c r="T152" s="148">
        <f>S152*H152</f>
        <v>0</v>
      </c>
      <c r="U152" s="148">
        <v>0</v>
      </c>
      <c r="V152" s="148">
        <f>U152*H152</f>
        <v>0</v>
      </c>
      <c r="W152" s="148">
        <v>0</v>
      </c>
      <c r="X152" s="149">
        <f>W152*H152</f>
        <v>0</v>
      </c>
      <c r="Y152" s="29"/>
      <c r="Z152" s="29"/>
      <c r="AA152" s="29"/>
      <c r="AB152" s="29"/>
      <c r="AC152" s="29"/>
      <c r="AD152" s="29"/>
      <c r="AE152" s="29"/>
      <c r="AR152" s="150" t="s">
        <v>151</v>
      </c>
      <c r="AT152" s="150" t="s">
        <v>153</v>
      </c>
      <c r="AU152" s="150" t="s">
        <v>88</v>
      </c>
      <c r="AY152" s="14" t="s">
        <v>152</v>
      </c>
      <c r="BE152" s="151">
        <f>IF(O152="základní",K152,0)</f>
        <v>0</v>
      </c>
      <c r="BF152" s="151">
        <f>IF(O152="snížená",K152,0)</f>
        <v>0</v>
      </c>
      <c r="BG152" s="151">
        <f>IF(O152="zákl. přenesená",K152,0)</f>
        <v>0</v>
      </c>
      <c r="BH152" s="151">
        <f>IF(O152="sníž. přenesená",K152,0)</f>
        <v>0</v>
      </c>
      <c r="BI152" s="151">
        <f>IF(O152="nulová",K152,0)</f>
        <v>0</v>
      </c>
      <c r="BJ152" s="14" t="s">
        <v>86</v>
      </c>
      <c r="BK152" s="151">
        <f>ROUND(P152*H152,2)</f>
        <v>0</v>
      </c>
      <c r="BL152" s="14" t="s">
        <v>151</v>
      </c>
      <c r="BM152" s="150" t="s">
        <v>867</v>
      </c>
    </row>
    <row r="153" spans="1:65" s="2" customFormat="1" ht="24.15" customHeight="1">
      <c r="A153" s="29"/>
      <c r="B153" s="137"/>
      <c r="C153" s="138" t="s">
        <v>285</v>
      </c>
      <c r="D153" s="138" t="s">
        <v>153</v>
      </c>
      <c r="E153" s="139" t="s">
        <v>868</v>
      </c>
      <c r="F153" s="140" t="s">
        <v>869</v>
      </c>
      <c r="G153" s="141" t="s">
        <v>196</v>
      </c>
      <c r="H153" s="142">
        <v>78.260000000000005</v>
      </c>
      <c r="I153" s="143"/>
      <c r="J153" s="143"/>
      <c r="K153" s="144">
        <f>ROUND(P153*H153,2)</f>
        <v>0</v>
      </c>
      <c r="L153" s="140" t="s">
        <v>173</v>
      </c>
      <c r="M153" s="30"/>
      <c r="N153" s="145" t="s">
        <v>1</v>
      </c>
      <c r="O153" s="146" t="s">
        <v>41</v>
      </c>
      <c r="P153" s="147">
        <f>I153+J153</f>
        <v>0</v>
      </c>
      <c r="Q153" s="147">
        <f>ROUND(I153*H153,2)</f>
        <v>0</v>
      </c>
      <c r="R153" s="147">
        <f>ROUND(J153*H153,2)</f>
        <v>0</v>
      </c>
      <c r="S153" s="55"/>
      <c r="T153" s="148">
        <f>S153*H153</f>
        <v>0</v>
      </c>
      <c r="U153" s="148">
        <v>1.7000000000000001E-4</v>
      </c>
      <c r="V153" s="148">
        <f>U153*H153</f>
        <v>1.3304200000000002E-2</v>
      </c>
      <c r="W153" s="148">
        <v>0</v>
      </c>
      <c r="X153" s="149">
        <f>W153*H153</f>
        <v>0</v>
      </c>
      <c r="Y153" s="29"/>
      <c r="Z153" s="29"/>
      <c r="AA153" s="29"/>
      <c r="AB153" s="29"/>
      <c r="AC153" s="29"/>
      <c r="AD153" s="29"/>
      <c r="AE153" s="29"/>
      <c r="AR153" s="150" t="s">
        <v>151</v>
      </c>
      <c r="AT153" s="150" t="s">
        <v>153</v>
      </c>
      <c r="AU153" s="150" t="s">
        <v>88</v>
      </c>
      <c r="AY153" s="14" t="s">
        <v>152</v>
      </c>
      <c r="BE153" s="151">
        <f>IF(O153="základní",K153,0)</f>
        <v>0</v>
      </c>
      <c r="BF153" s="151">
        <f>IF(O153="snížená",K153,0)</f>
        <v>0</v>
      </c>
      <c r="BG153" s="151">
        <f>IF(O153="zákl. přenesená",K153,0)</f>
        <v>0</v>
      </c>
      <c r="BH153" s="151">
        <f>IF(O153="sníž. přenesená",K153,0)</f>
        <v>0</v>
      </c>
      <c r="BI153" s="151">
        <f>IF(O153="nulová",K153,0)</f>
        <v>0</v>
      </c>
      <c r="BJ153" s="14" t="s">
        <v>86</v>
      </c>
      <c r="BK153" s="151">
        <f>ROUND(P153*H153,2)</f>
        <v>0</v>
      </c>
      <c r="BL153" s="14" t="s">
        <v>151</v>
      </c>
      <c r="BM153" s="150" t="s">
        <v>870</v>
      </c>
    </row>
    <row r="154" spans="1:65" s="2" customFormat="1" ht="24.15" customHeight="1">
      <c r="A154" s="29"/>
      <c r="B154" s="137"/>
      <c r="C154" s="160" t="s">
        <v>289</v>
      </c>
      <c r="D154" s="160" t="s">
        <v>262</v>
      </c>
      <c r="E154" s="161" t="s">
        <v>871</v>
      </c>
      <c r="F154" s="162" t="s">
        <v>872</v>
      </c>
      <c r="G154" s="163" t="s">
        <v>196</v>
      </c>
      <c r="H154" s="164">
        <v>89.998999999999995</v>
      </c>
      <c r="I154" s="165"/>
      <c r="J154" s="166"/>
      <c r="K154" s="167">
        <f>ROUND(P154*H154,2)</f>
        <v>0</v>
      </c>
      <c r="L154" s="162" t="s">
        <v>173</v>
      </c>
      <c r="M154" s="168"/>
      <c r="N154" s="169" t="s">
        <v>1</v>
      </c>
      <c r="O154" s="146" t="s">
        <v>41</v>
      </c>
      <c r="P154" s="147">
        <f>I154+J154</f>
        <v>0</v>
      </c>
      <c r="Q154" s="147">
        <f>ROUND(I154*H154,2)</f>
        <v>0</v>
      </c>
      <c r="R154" s="147">
        <f>ROUND(J154*H154,2)</f>
        <v>0</v>
      </c>
      <c r="S154" s="55"/>
      <c r="T154" s="148">
        <f>S154*H154</f>
        <v>0</v>
      </c>
      <c r="U154" s="148">
        <v>2.9999999999999997E-4</v>
      </c>
      <c r="V154" s="148">
        <f>U154*H154</f>
        <v>2.6999699999999995E-2</v>
      </c>
      <c r="W154" s="148">
        <v>0</v>
      </c>
      <c r="X154" s="149">
        <f>W154*H154</f>
        <v>0</v>
      </c>
      <c r="Y154" s="29"/>
      <c r="Z154" s="29"/>
      <c r="AA154" s="29"/>
      <c r="AB154" s="29"/>
      <c r="AC154" s="29"/>
      <c r="AD154" s="29"/>
      <c r="AE154" s="29"/>
      <c r="AR154" s="150" t="s">
        <v>219</v>
      </c>
      <c r="AT154" s="150" t="s">
        <v>262</v>
      </c>
      <c r="AU154" s="150" t="s">
        <v>88</v>
      </c>
      <c r="AY154" s="14" t="s">
        <v>152</v>
      </c>
      <c r="BE154" s="151">
        <f>IF(O154="základní",K154,0)</f>
        <v>0</v>
      </c>
      <c r="BF154" s="151">
        <f>IF(O154="snížená",K154,0)</f>
        <v>0</v>
      </c>
      <c r="BG154" s="151">
        <f>IF(O154="zákl. přenesená",K154,0)</f>
        <v>0</v>
      </c>
      <c r="BH154" s="151">
        <f>IF(O154="sníž. přenesená",K154,0)</f>
        <v>0</v>
      </c>
      <c r="BI154" s="151">
        <f>IF(O154="nulová",K154,0)</f>
        <v>0</v>
      </c>
      <c r="BJ154" s="14" t="s">
        <v>86</v>
      </c>
      <c r="BK154" s="151">
        <f>ROUND(P154*H154,2)</f>
        <v>0</v>
      </c>
      <c r="BL154" s="14" t="s">
        <v>151</v>
      </c>
      <c r="BM154" s="150" t="s">
        <v>873</v>
      </c>
    </row>
    <row r="155" spans="1:65" s="2" customFormat="1" ht="22.8">
      <c r="A155" s="29"/>
      <c r="B155" s="137"/>
      <c r="C155" s="138" t="s">
        <v>293</v>
      </c>
      <c r="D155" s="138" t="s">
        <v>153</v>
      </c>
      <c r="E155" s="139" t="s">
        <v>874</v>
      </c>
      <c r="F155" s="140" t="s">
        <v>875</v>
      </c>
      <c r="G155" s="141" t="s">
        <v>375</v>
      </c>
      <c r="H155" s="142">
        <v>1.677</v>
      </c>
      <c r="I155" s="143"/>
      <c r="J155" s="143"/>
      <c r="K155" s="144">
        <f>ROUND(P155*H155,2)</f>
        <v>0</v>
      </c>
      <c r="L155" s="140" t="s">
        <v>173</v>
      </c>
      <c r="M155" s="30"/>
      <c r="N155" s="145" t="s">
        <v>1</v>
      </c>
      <c r="O155" s="146" t="s">
        <v>41</v>
      </c>
      <c r="P155" s="147">
        <f>I155+J155</f>
        <v>0</v>
      </c>
      <c r="Q155" s="147">
        <f>ROUND(I155*H155,2)</f>
        <v>0</v>
      </c>
      <c r="R155" s="147">
        <f>ROUND(J155*H155,2)</f>
        <v>0</v>
      </c>
      <c r="S155" s="55"/>
      <c r="T155" s="148">
        <f>S155*H155</f>
        <v>0</v>
      </c>
      <c r="U155" s="148">
        <v>1.92</v>
      </c>
      <c r="V155" s="148">
        <f>U155*H155</f>
        <v>3.21984</v>
      </c>
      <c r="W155" s="148">
        <v>0</v>
      </c>
      <c r="X155" s="149">
        <f>W155*H155</f>
        <v>0</v>
      </c>
      <c r="Y155" s="29"/>
      <c r="Z155" s="29"/>
      <c r="AA155" s="29"/>
      <c r="AB155" s="29"/>
      <c r="AC155" s="29"/>
      <c r="AD155" s="29"/>
      <c r="AE155" s="29"/>
      <c r="AR155" s="150" t="s">
        <v>151</v>
      </c>
      <c r="AT155" s="150" t="s">
        <v>153</v>
      </c>
      <c r="AU155" s="150" t="s">
        <v>88</v>
      </c>
      <c r="AY155" s="14" t="s">
        <v>152</v>
      </c>
      <c r="BE155" s="151">
        <f>IF(O155="základní",K155,0)</f>
        <v>0</v>
      </c>
      <c r="BF155" s="151">
        <f>IF(O155="snížená",K155,0)</f>
        <v>0</v>
      </c>
      <c r="BG155" s="151">
        <f>IF(O155="zákl. přenesená",K155,0)</f>
        <v>0</v>
      </c>
      <c r="BH155" s="151">
        <f>IF(O155="sníž. přenesená",K155,0)</f>
        <v>0</v>
      </c>
      <c r="BI155" s="151">
        <f>IF(O155="nulová",K155,0)</f>
        <v>0</v>
      </c>
      <c r="BJ155" s="14" t="s">
        <v>86</v>
      </c>
      <c r="BK155" s="151">
        <f>ROUND(P155*H155,2)</f>
        <v>0</v>
      </c>
      <c r="BL155" s="14" t="s">
        <v>151</v>
      </c>
      <c r="BM155" s="150" t="s">
        <v>876</v>
      </c>
    </row>
    <row r="156" spans="1:65" s="2" customFormat="1" ht="24.15" customHeight="1">
      <c r="A156" s="29"/>
      <c r="B156" s="137"/>
      <c r="C156" s="138" t="s">
        <v>297</v>
      </c>
      <c r="D156" s="138" t="s">
        <v>153</v>
      </c>
      <c r="E156" s="139" t="s">
        <v>877</v>
      </c>
      <c r="F156" s="140" t="s">
        <v>878</v>
      </c>
      <c r="G156" s="141" t="s">
        <v>325</v>
      </c>
      <c r="H156" s="142">
        <v>57.1</v>
      </c>
      <c r="I156" s="143"/>
      <c r="J156" s="143"/>
      <c r="K156" s="144">
        <f>ROUND(P156*H156,2)</f>
        <v>0</v>
      </c>
      <c r="L156" s="140" t="s">
        <v>173</v>
      </c>
      <c r="M156" s="30"/>
      <c r="N156" s="145" t="s">
        <v>1</v>
      </c>
      <c r="O156" s="146" t="s">
        <v>41</v>
      </c>
      <c r="P156" s="147">
        <f>I156+J156</f>
        <v>0</v>
      </c>
      <c r="Q156" s="147">
        <f>ROUND(I156*H156,2)</f>
        <v>0</v>
      </c>
      <c r="R156" s="147">
        <f>ROUND(J156*H156,2)</f>
        <v>0</v>
      </c>
      <c r="S156" s="55"/>
      <c r="T156" s="148">
        <f>S156*H156</f>
        <v>0</v>
      </c>
      <c r="U156" s="148">
        <v>4.8999999999999998E-4</v>
      </c>
      <c r="V156" s="148">
        <f>U156*H156</f>
        <v>2.7979E-2</v>
      </c>
      <c r="W156" s="148">
        <v>0</v>
      </c>
      <c r="X156" s="149">
        <f>W156*H156</f>
        <v>0</v>
      </c>
      <c r="Y156" s="29"/>
      <c r="Z156" s="29"/>
      <c r="AA156" s="29"/>
      <c r="AB156" s="29"/>
      <c r="AC156" s="29"/>
      <c r="AD156" s="29"/>
      <c r="AE156" s="29"/>
      <c r="AR156" s="150" t="s">
        <v>151</v>
      </c>
      <c r="AT156" s="150" t="s">
        <v>153</v>
      </c>
      <c r="AU156" s="150" t="s">
        <v>88</v>
      </c>
      <c r="AY156" s="14" t="s">
        <v>152</v>
      </c>
      <c r="BE156" s="151">
        <f>IF(O156="základní",K156,0)</f>
        <v>0</v>
      </c>
      <c r="BF156" s="151">
        <f>IF(O156="snížená",K156,0)</f>
        <v>0</v>
      </c>
      <c r="BG156" s="151">
        <f>IF(O156="zákl. přenesená",K156,0)</f>
        <v>0</v>
      </c>
      <c r="BH156" s="151">
        <f>IF(O156="sníž. přenesená",K156,0)</f>
        <v>0</v>
      </c>
      <c r="BI156" s="151">
        <f>IF(O156="nulová",K156,0)</f>
        <v>0</v>
      </c>
      <c r="BJ156" s="14" t="s">
        <v>86</v>
      </c>
      <c r="BK156" s="151">
        <f>ROUND(P156*H156,2)</f>
        <v>0</v>
      </c>
      <c r="BL156" s="14" t="s">
        <v>151</v>
      </c>
      <c r="BM156" s="150" t="s">
        <v>879</v>
      </c>
    </row>
    <row r="157" spans="1:65" s="12" customFormat="1" ht="22.8" customHeight="1">
      <c r="B157" s="125"/>
      <c r="D157" s="126" t="s">
        <v>77</v>
      </c>
      <c r="E157" s="152" t="s">
        <v>151</v>
      </c>
      <c r="F157" s="152" t="s">
        <v>582</v>
      </c>
      <c r="I157" s="128"/>
      <c r="J157" s="128"/>
      <c r="K157" s="153">
        <f>BK157</f>
        <v>0</v>
      </c>
      <c r="M157" s="125"/>
      <c r="N157" s="130"/>
      <c r="O157" s="131"/>
      <c r="P157" s="131"/>
      <c r="Q157" s="132">
        <f>Q158</f>
        <v>0</v>
      </c>
      <c r="R157" s="132">
        <f>R158</f>
        <v>0</v>
      </c>
      <c r="S157" s="131"/>
      <c r="T157" s="133">
        <f>T158</f>
        <v>0</v>
      </c>
      <c r="U157" s="131"/>
      <c r="V157" s="133">
        <f>V158</f>
        <v>0</v>
      </c>
      <c r="W157" s="131"/>
      <c r="X157" s="134">
        <f>X158</f>
        <v>0</v>
      </c>
      <c r="AR157" s="126" t="s">
        <v>86</v>
      </c>
      <c r="AT157" s="135" t="s">
        <v>77</v>
      </c>
      <c r="AU157" s="135" t="s">
        <v>86</v>
      </c>
      <c r="AY157" s="126" t="s">
        <v>152</v>
      </c>
      <c r="BK157" s="136">
        <f>BK158</f>
        <v>0</v>
      </c>
    </row>
    <row r="158" spans="1:65" s="2" customFormat="1" ht="24.15" customHeight="1">
      <c r="A158" s="29"/>
      <c r="B158" s="137"/>
      <c r="C158" s="138" t="s">
        <v>301</v>
      </c>
      <c r="D158" s="138" t="s">
        <v>153</v>
      </c>
      <c r="E158" s="139" t="s">
        <v>880</v>
      </c>
      <c r="F158" s="140" t="s">
        <v>881</v>
      </c>
      <c r="G158" s="141" t="s">
        <v>375</v>
      </c>
      <c r="H158" s="142">
        <v>1.76</v>
      </c>
      <c r="I158" s="143"/>
      <c r="J158" s="143"/>
      <c r="K158" s="144">
        <f>ROUND(P158*H158,2)</f>
        <v>0</v>
      </c>
      <c r="L158" s="140" t="s">
        <v>173</v>
      </c>
      <c r="M158" s="30"/>
      <c r="N158" s="145" t="s">
        <v>1</v>
      </c>
      <c r="O158" s="146" t="s">
        <v>41</v>
      </c>
      <c r="P158" s="147">
        <f>I158+J158</f>
        <v>0</v>
      </c>
      <c r="Q158" s="147">
        <f>ROUND(I158*H158,2)</f>
        <v>0</v>
      </c>
      <c r="R158" s="147">
        <f>ROUND(J158*H158,2)</f>
        <v>0</v>
      </c>
      <c r="S158" s="55"/>
      <c r="T158" s="148">
        <f>S158*H158</f>
        <v>0</v>
      </c>
      <c r="U158" s="148">
        <v>0</v>
      </c>
      <c r="V158" s="148">
        <f>U158*H158</f>
        <v>0</v>
      </c>
      <c r="W158" s="148">
        <v>0</v>
      </c>
      <c r="X158" s="149">
        <f>W158*H158</f>
        <v>0</v>
      </c>
      <c r="Y158" s="29"/>
      <c r="Z158" s="29"/>
      <c r="AA158" s="29"/>
      <c r="AB158" s="29"/>
      <c r="AC158" s="29"/>
      <c r="AD158" s="29"/>
      <c r="AE158" s="29"/>
      <c r="AR158" s="150" t="s">
        <v>151</v>
      </c>
      <c r="AT158" s="150" t="s">
        <v>153</v>
      </c>
      <c r="AU158" s="150" t="s">
        <v>88</v>
      </c>
      <c r="AY158" s="14" t="s">
        <v>152</v>
      </c>
      <c r="BE158" s="151">
        <f>IF(O158="základní",K158,0)</f>
        <v>0</v>
      </c>
      <c r="BF158" s="151">
        <f>IF(O158="snížená",K158,0)</f>
        <v>0</v>
      </c>
      <c r="BG158" s="151">
        <f>IF(O158="zákl. přenesená",K158,0)</f>
        <v>0</v>
      </c>
      <c r="BH158" s="151">
        <f>IF(O158="sníž. přenesená",K158,0)</f>
        <v>0</v>
      </c>
      <c r="BI158" s="151">
        <f>IF(O158="nulová",K158,0)</f>
        <v>0</v>
      </c>
      <c r="BJ158" s="14" t="s">
        <v>86</v>
      </c>
      <c r="BK158" s="151">
        <f>ROUND(P158*H158,2)</f>
        <v>0</v>
      </c>
      <c r="BL158" s="14" t="s">
        <v>151</v>
      </c>
      <c r="BM158" s="150" t="s">
        <v>882</v>
      </c>
    </row>
    <row r="159" spans="1:65" s="12" customFormat="1" ht="22.8" customHeight="1">
      <c r="B159" s="125"/>
      <c r="D159" s="126" t="s">
        <v>77</v>
      </c>
      <c r="E159" s="152" t="s">
        <v>166</v>
      </c>
      <c r="F159" s="152" t="s">
        <v>883</v>
      </c>
      <c r="I159" s="128"/>
      <c r="J159" s="128"/>
      <c r="K159" s="153">
        <f>BK159</f>
        <v>0</v>
      </c>
      <c r="M159" s="125"/>
      <c r="N159" s="130"/>
      <c r="O159" s="131"/>
      <c r="P159" s="131"/>
      <c r="Q159" s="132">
        <f>SUM(Q160:Q162)</f>
        <v>0</v>
      </c>
      <c r="R159" s="132">
        <f>SUM(R160:R162)</f>
        <v>0</v>
      </c>
      <c r="S159" s="131"/>
      <c r="T159" s="133">
        <f>SUM(T160:T162)</f>
        <v>0</v>
      </c>
      <c r="U159" s="131"/>
      <c r="V159" s="133">
        <f>SUM(V160:V162)</f>
        <v>1.6059599999999998</v>
      </c>
      <c r="W159" s="131"/>
      <c r="X159" s="134">
        <f>SUM(X160:X162)</f>
        <v>0</v>
      </c>
      <c r="AR159" s="126" t="s">
        <v>86</v>
      </c>
      <c r="AT159" s="135" t="s">
        <v>77</v>
      </c>
      <c r="AU159" s="135" t="s">
        <v>86</v>
      </c>
      <c r="AY159" s="126" t="s">
        <v>152</v>
      </c>
      <c r="BK159" s="136">
        <f>SUM(BK160:BK162)</f>
        <v>0</v>
      </c>
    </row>
    <row r="160" spans="1:65" s="2" customFormat="1" ht="24.15" customHeight="1">
      <c r="A160" s="29"/>
      <c r="B160" s="137"/>
      <c r="C160" s="138" t="s">
        <v>308</v>
      </c>
      <c r="D160" s="138" t="s">
        <v>153</v>
      </c>
      <c r="E160" s="139" t="s">
        <v>884</v>
      </c>
      <c r="F160" s="140" t="s">
        <v>885</v>
      </c>
      <c r="G160" s="141" t="s">
        <v>196</v>
      </c>
      <c r="H160" s="142">
        <v>18</v>
      </c>
      <c r="I160" s="143"/>
      <c r="J160" s="143"/>
      <c r="K160" s="144">
        <f>ROUND(P160*H160,2)</f>
        <v>0</v>
      </c>
      <c r="L160" s="140" t="s">
        <v>173</v>
      </c>
      <c r="M160" s="30"/>
      <c r="N160" s="145" t="s">
        <v>1</v>
      </c>
      <c r="O160" s="146" t="s">
        <v>41</v>
      </c>
      <c r="P160" s="147">
        <f>I160+J160</f>
        <v>0</v>
      </c>
      <c r="Q160" s="147">
        <f>ROUND(I160*H160,2)</f>
        <v>0</v>
      </c>
      <c r="R160" s="147">
        <f>ROUND(J160*H160,2)</f>
        <v>0</v>
      </c>
      <c r="S160" s="55"/>
      <c r="T160" s="148">
        <f>S160*H160</f>
        <v>0</v>
      </c>
      <c r="U160" s="148">
        <v>0</v>
      </c>
      <c r="V160" s="148">
        <f>U160*H160</f>
        <v>0</v>
      </c>
      <c r="W160" s="148">
        <v>0</v>
      </c>
      <c r="X160" s="149">
        <f>W160*H160</f>
        <v>0</v>
      </c>
      <c r="Y160" s="29"/>
      <c r="Z160" s="29"/>
      <c r="AA160" s="29"/>
      <c r="AB160" s="29"/>
      <c r="AC160" s="29"/>
      <c r="AD160" s="29"/>
      <c r="AE160" s="29"/>
      <c r="AR160" s="150" t="s">
        <v>151</v>
      </c>
      <c r="AT160" s="150" t="s">
        <v>153</v>
      </c>
      <c r="AU160" s="150" t="s">
        <v>88</v>
      </c>
      <c r="AY160" s="14" t="s">
        <v>152</v>
      </c>
      <c r="BE160" s="151">
        <f>IF(O160="základní",K160,0)</f>
        <v>0</v>
      </c>
      <c r="BF160" s="151">
        <f>IF(O160="snížená",K160,0)</f>
        <v>0</v>
      </c>
      <c r="BG160" s="151">
        <f>IF(O160="zákl. přenesená",K160,0)</f>
        <v>0</v>
      </c>
      <c r="BH160" s="151">
        <f>IF(O160="sníž. přenesená",K160,0)</f>
        <v>0</v>
      </c>
      <c r="BI160" s="151">
        <f>IF(O160="nulová",K160,0)</f>
        <v>0</v>
      </c>
      <c r="BJ160" s="14" t="s">
        <v>86</v>
      </c>
      <c r="BK160" s="151">
        <f>ROUND(P160*H160,2)</f>
        <v>0</v>
      </c>
      <c r="BL160" s="14" t="s">
        <v>151</v>
      </c>
      <c r="BM160" s="150" t="s">
        <v>886</v>
      </c>
    </row>
    <row r="161" spans="1:65" s="2" customFormat="1" ht="24.15" customHeight="1">
      <c r="A161" s="29"/>
      <c r="B161" s="137"/>
      <c r="C161" s="138" t="s">
        <v>312</v>
      </c>
      <c r="D161" s="138" t="s">
        <v>153</v>
      </c>
      <c r="E161" s="139" t="s">
        <v>887</v>
      </c>
      <c r="F161" s="140" t="s">
        <v>888</v>
      </c>
      <c r="G161" s="141" t="s">
        <v>196</v>
      </c>
      <c r="H161" s="142">
        <v>2.25</v>
      </c>
      <c r="I161" s="143"/>
      <c r="J161" s="143"/>
      <c r="K161" s="144">
        <f>ROUND(P161*H161,2)</f>
        <v>0</v>
      </c>
      <c r="L161" s="140" t="s">
        <v>173</v>
      </c>
      <c r="M161" s="30"/>
      <c r="N161" s="145" t="s">
        <v>1</v>
      </c>
      <c r="O161" s="146" t="s">
        <v>41</v>
      </c>
      <c r="P161" s="147">
        <f>I161+J161</f>
        <v>0</v>
      </c>
      <c r="Q161" s="147">
        <f>ROUND(I161*H161,2)</f>
        <v>0</v>
      </c>
      <c r="R161" s="147">
        <f>ROUND(J161*H161,2)</f>
        <v>0</v>
      </c>
      <c r="S161" s="55"/>
      <c r="T161" s="148">
        <f>S161*H161</f>
        <v>0</v>
      </c>
      <c r="U161" s="148">
        <v>0</v>
      </c>
      <c r="V161" s="148">
        <f>U161*H161</f>
        <v>0</v>
      </c>
      <c r="W161" s="148">
        <v>0</v>
      </c>
      <c r="X161" s="149">
        <f>W161*H161</f>
        <v>0</v>
      </c>
      <c r="Y161" s="29"/>
      <c r="Z161" s="29"/>
      <c r="AA161" s="29"/>
      <c r="AB161" s="29"/>
      <c r="AC161" s="29"/>
      <c r="AD161" s="29"/>
      <c r="AE161" s="29"/>
      <c r="AR161" s="150" t="s">
        <v>151</v>
      </c>
      <c r="AT161" s="150" t="s">
        <v>153</v>
      </c>
      <c r="AU161" s="150" t="s">
        <v>88</v>
      </c>
      <c r="AY161" s="14" t="s">
        <v>152</v>
      </c>
      <c r="BE161" s="151">
        <f>IF(O161="základní",K161,0)</f>
        <v>0</v>
      </c>
      <c r="BF161" s="151">
        <f>IF(O161="snížená",K161,0)</f>
        <v>0</v>
      </c>
      <c r="BG161" s="151">
        <f>IF(O161="zákl. přenesená",K161,0)</f>
        <v>0</v>
      </c>
      <c r="BH161" s="151">
        <f>IF(O161="sníž. přenesená",K161,0)</f>
        <v>0</v>
      </c>
      <c r="BI161" s="151">
        <f>IF(O161="nulová",K161,0)</f>
        <v>0</v>
      </c>
      <c r="BJ161" s="14" t="s">
        <v>86</v>
      </c>
      <c r="BK161" s="151">
        <f>ROUND(P161*H161,2)</f>
        <v>0</v>
      </c>
      <c r="BL161" s="14" t="s">
        <v>151</v>
      </c>
      <c r="BM161" s="150" t="s">
        <v>889</v>
      </c>
    </row>
    <row r="162" spans="1:65" s="2" customFormat="1" ht="24.15" customHeight="1">
      <c r="A162" s="29"/>
      <c r="B162" s="137"/>
      <c r="C162" s="138" t="s">
        <v>95</v>
      </c>
      <c r="D162" s="138" t="s">
        <v>153</v>
      </c>
      <c r="E162" s="139" t="s">
        <v>890</v>
      </c>
      <c r="F162" s="140" t="s">
        <v>891</v>
      </c>
      <c r="G162" s="141" t="s">
        <v>196</v>
      </c>
      <c r="H162" s="142">
        <v>18</v>
      </c>
      <c r="I162" s="143"/>
      <c r="J162" s="143"/>
      <c r="K162" s="144">
        <f>ROUND(P162*H162,2)</f>
        <v>0</v>
      </c>
      <c r="L162" s="140" t="s">
        <v>173</v>
      </c>
      <c r="M162" s="30"/>
      <c r="N162" s="145" t="s">
        <v>1</v>
      </c>
      <c r="O162" s="146" t="s">
        <v>41</v>
      </c>
      <c r="P162" s="147">
        <f>I162+J162</f>
        <v>0</v>
      </c>
      <c r="Q162" s="147">
        <f>ROUND(I162*H162,2)</f>
        <v>0</v>
      </c>
      <c r="R162" s="147">
        <f>ROUND(J162*H162,2)</f>
        <v>0</v>
      </c>
      <c r="S162" s="55"/>
      <c r="T162" s="148">
        <f>S162*H162</f>
        <v>0</v>
      </c>
      <c r="U162" s="148">
        <v>8.9219999999999994E-2</v>
      </c>
      <c r="V162" s="148">
        <f>U162*H162</f>
        <v>1.6059599999999998</v>
      </c>
      <c r="W162" s="148">
        <v>0</v>
      </c>
      <c r="X162" s="149">
        <f>W162*H162</f>
        <v>0</v>
      </c>
      <c r="Y162" s="29"/>
      <c r="Z162" s="29"/>
      <c r="AA162" s="29"/>
      <c r="AB162" s="29"/>
      <c r="AC162" s="29"/>
      <c r="AD162" s="29"/>
      <c r="AE162" s="29"/>
      <c r="AR162" s="150" t="s">
        <v>151</v>
      </c>
      <c r="AT162" s="150" t="s">
        <v>153</v>
      </c>
      <c r="AU162" s="150" t="s">
        <v>88</v>
      </c>
      <c r="AY162" s="14" t="s">
        <v>152</v>
      </c>
      <c r="BE162" s="151">
        <f>IF(O162="základní",K162,0)</f>
        <v>0</v>
      </c>
      <c r="BF162" s="151">
        <f>IF(O162="snížená",K162,0)</f>
        <v>0</v>
      </c>
      <c r="BG162" s="151">
        <f>IF(O162="zákl. přenesená",K162,0)</f>
        <v>0</v>
      </c>
      <c r="BH162" s="151">
        <f>IF(O162="sníž. přenesená",K162,0)</f>
        <v>0</v>
      </c>
      <c r="BI162" s="151">
        <f>IF(O162="nulová",K162,0)</f>
        <v>0</v>
      </c>
      <c r="BJ162" s="14" t="s">
        <v>86</v>
      </c>
      <c r="BK162" s="151">
        <f>ROUND(P162*H162,2)</f>
        <v>0</v>
      </c>
      <c r="BL162" s="14" t="s">
        <v>151</v>
      </c>
      <c r="BM162" s="150" t="s">
        <v>892</v>
      </c>
    </row>
    <row r="163" spans="1:65" s="12" customFormat="1" ht="22.8" customHeight="1">
      <c r="B163" s="125"/>
      <c r="D163" s="126" t="s">
        <v>77</v>
      </c>
      <c r="E163" s="152" t="s">
        <v>192</v>
      </c>
      <c r="F163" s="152" t="s">
        <v>193</v>
      </c>
      <c r="I163" s="128"/>
      <c r="J163" s="128"/>
      <c r="K163" s="153">
        <f>BK163</f>
        <v>0</v>
      </c>
      <c r="M163" s="125"/>
      <c r="N163" s="130"/>
      <c r="O163" s="131"/>
      <c r="P163" s="131"/>
      <c r="Q163" s="132">
        <f>SUM(Q164:Q165)</f>
        <v>0</v>
      </c>
      <c r="R163" s="132">
        <f>SUM(R164:R165)</f>
        <v>0</v>
      </c>
      <c r="S163" s="131"/>
      <c r="T163" s="133">
        <f>SUM(T164:T165)</f>
        <v>0</v>
      </c>
      <c r="U163" s="131"/>
      <c r="V163" s="133">
        <f>SUM(V164:V165)</f>
        <v>2.6802327500000001</v>
      </c>
      <c r="W163" s="131"/>
      <c r="X163" s="134">
        <f>SUM(X164:X165)</f>
        <v>0</v>
      </c>
      <c r="AR163" s="126" t="s">
        <v>86</v>
      </c>
      <c r="AT163" s="135" t="s">
        <v>77</v>
      </c>
      <c r="AU163" s="135" t="s">
        <v>86</v>
      </c>
      <c r="AY163" s="126" t="s">
        <v>152</v>
      </c>
      <c r="BK163" s="136">
        <f>SUM(BK164:BK165)</f>
        <v>0</v>
      </c>
    </row>
    <row r="164" spans="1:65" s="2" customFormat="1" ht="24.15" customHeight="1">
      <c r="A164" s="29"/>
      <c r="B164" s="137"/>
      <c r="C164" s="138" t="s">
        <v>319</v>
      </c>
      <c r="D164" s="138" t="s">
        <v>153</v>
      </c>
      <c r="E164" s="139" t="s">
        <v>893</v>
      </c>
      <c r="F164" s="140" t="s">
        <v>894</v>
      </c>
      <c r="G164" s="141" t="s">
        <v>196</v>
      </c>
      <c r="H164" s="142">
        <v>113.425</v>
      </c>
      <c r="I164" s="143"/>
      <c r="J164" s="143"/>
      <c r="K164" s="144">
        <f>ROUND(P164*H164,2)</f>
        <v>0</v>
      </c>
      <c r="L164" s="140" t="s">
        <v>173</v>
      </c>
      <c r="M164" s="30"/>
      <c r="N164" s="145" t="s">
        <v>1</v>
      </c>
      <c r="O164" s="146" t="s">
        <v>41</v>
      </c>
      <c r="P164" s="147">
        <f>I164+J164</f>
        <v>0</v>
      </c>
      <c r="Q164" s="147">
        <f>ROUND(I164*H164,2)</f>
        <v>0</v>
      </c>
      <c r="R164" s="147">
        <f>ROUND(J164*H164,2)</f>
        <v>0</v>
      </c>
      <c r="S164" s="55"/>
      <c r="T164" s="148">
        <f>S164*H164</f>
        <v>0</v>
      </c>
      <c r="U164" s="148">
        <v>2.3630000000000002E-2</v>
      </c>
      <c r="V164" s="148">
        <f>U164*H164</f>
        <v>2.6802327500000001</v>
      </c>
      <c r="W164" s="148">
        <v>0</v>
      </c>
      <c r="X164" s="149">
        <f>W164*H164</f>
        <v>0</v>
      </c>
      <c r="Y164" s="29"/>
      <c r="Z164" s="29"/>
      <c r="AA164" s="29"/>
      <c r="AB164" s="29"/>
      <c r="AC164" s="29"/>
      <c r="AD164" s="29"/>
      <c r="AE164" s="29"/>
      <c r="AR164" s="150" t="s">
        <v>151</v>
      </c>
      <c r="AT164" s="150" t="s">
        <v>153</v>
      </c>
      <c r="AU164" s="150" t="s">
        <v>88</v>
      </c>
      <c r="AY164" s="14" t="s">
        <v>152</v>
      </c>
      <c r="BE164" s="151">
        <f>IF(O164="základní",K164,0)</f>
        <v>0</v>
      </c>
      <c r="BF164" s="151">
        <f>IF(O164="snížená",K164,0)</f>
        <v>0</v>
      </c>
      <c r="BG164" s="151">
        <f>IF(O164="zákl. přenesená",K164,0)</f>
        <v>0</v>
      </c>
      <c r="BH164" s="151">
        <f>IF(O164="sníž. přenesená",K164,0)</f>
        <v>0</v>
      </c>
      <c r="BI164" s="151">
        <f>IF(O164="nulová",K164,0)</f>
        <v>0</v>
      </c>
      <c r="BJ164" s="14" t="s">
        <v>86</v>
      </c>
      <c r="BK164" s="151">
        <f>ROUND(P164*H164,2)</f>
        <v>0</v>
      </c>
      <c r="BL164" s="14" t="s">
        <v>151</v>
      </c>
      <c r="BM164" s="150" t="s">
        <v>895</v>
      </c>
    </row>
    <row r="165" spans="1:65" s="2" customFormat="1" ht="24.15" customHeight="1">
      <c r="A165" s="29"/>
      <c r="B165" s="137"/>
      <c r="C165" s="138" t="s">
        <v>265</v>
      </c>
      <c r="D165" s="138" t="s">
        <v>153</v>
      </c>
      <c r="E165" s="139" t="s">
        <v>896</v>
      </c>
      <c r="F165" s="140" t="s">
        <v>897</v>
      </c>
      <c r="G165" s="141" t="s">
        <v>196</v>
      </c>
      <c r="H165" s="142">
        <v>113.425</v>
      </c>
      <c r="I165" s="143"/>
      <c r="J165" s="143"/>
      <c r="K165" s="144">
        <f>ROUND(P165*H165,2)</f>
        <v>0</v>
      </c>
      <c r="L165" s="140" t="s">
        <v>173</v>
      </c>
      <c r="M165" s="30"/>
      <c r="N165" s="145" t="s">
        <v>1</v>
      </c>
      <c r="O165" s="146" t="s">
        <v>41</v>
      </c>
      <c r="P165" s="147">
        <f>I165+J165</f>
        <v>0</v>
      </c>
      <c r="Q165" s="147">
        <f>ROUND(I165*H165,2)</f>
        <v>0</v>
      </c>
      <c r="R165" s="147">
        <f>ROUND(J165*H165,2)</f>
        <v>0</v>
      </c>
      <c r="S165" s="55"/>
      <c r="T165" s="148">
        <f>S165*H165</f>
        <v>0</v>
      </c>
      <c r="U165" s="148">
        <v>0</v>
      </c>
      <c r="V165" s="148">
        <f>U165*H165</f>
        <v>0</v>
      </c>
      <c r="W165" s="148">
        <v>0</v>
      </c>
      <c r="X165" s="149">
        <f>W165*H165</f>
        <v>0</v>
      </c>
      <c r="Y165" s="29"/>
      <c r="Z165" s="29"/>
      <c r="AA165" s="29"/>
      <c r="AB165" s="29"/>
      <c r="AC165" s="29"/>
      <c r="AD165" s="29"/>
      <c r="AE165" s="29"/>
      <c r="AR165" s="150" t="s">
        <v>151</v>
      </c>
      <c r="AT165" s="150" t="s">
        <v>153</v>
      </c>
      <c r="AU165" s="150" t="s">
        <v>88</v>
      </c>
      <c r="AY165" s="14" t="s">
        <v>152</v>
      </c>
      <c r="BE165" s="151">
        <f>IF(O165="základní",K165,0)</f>
        <v>0</v>
      </c>
      <c r="BF165" s="151">
        <f>IF(O165="snížená",K165,0)</f>
        <v>0</v>
      </c>
      <c r="BG165" s="151">
        <f>IF(O165="zákl. přenesená",K165,0)</f>
        <v>0</v>
      </c>
      <c r="BH165" s="151">
        <f>IF(O165="sníž. přenesená",K165,0)</f>
        <v>0</v>
      </c>
      <c r="BI165" s="151">
        <f>IF(O165="nulová",K165,0)</f>
        <v>0</v>
      </c>
      <c r="BJ165" s="14" t="s">
        <v>86</v>
      </c>
      <c r="BK165" s="151">
        <f>ROUND(P165*H165,2)</f>
        <v>0</v>
      </c>
      <c r="BL165" s="14" t="s">
        <v>151</v>
      </c>
      <c r="BM165" s="150" t="s">
        <v>898</v>
      </c>
    </row>
    <row r="166" spans="1:65" s="12" customFormat="1" ht="22.8" customHeight="1">
      <c r="B166" s="125"/>
      <c r="D166" s="126" t="s">
        <v>77</v>
      </c>
      <c r="E166" s="152" t="s">
        <v>219</v>
      </c>
      <c r="F166" s="152" t="s">
        <v>899</v>
      </c>
      <c r="I166" s="128"/>
      <c r="J166" s="128"/>
      <c r="K166" s="153">
        <f>BK166</f>
        <v>0</v>
      </c>
      <c r="M166" s="125"/>
      <c r="N166" s="130"/>
      <c r="O166" s="131"/>
      <c r="P166" s="131"/>
      <c r="Q166" s="132">
        <f>SUM(Q167:Q175)</f>
        <v>0</v>
      </c>
      <c r="R166" s="132">
        <f>SUM(R167:R175)</f>
        <v>0</v>
      </c>
      <c r="S166" s="131"/>
      <c r="T166" s="133">
        <f>SUM(T167:T175)</f>
        <v>0</v>
      </c>
      <c r="U166" s="131"/>
      <c r="V166" s="133">
        <f>SUM(V167:V175)</f>
        <v>1.0553399999999999</v>
      </c>
      <c r="W166" s="131"/>
      <c r="X166" s="134">
        <f>SUM(X167:X175)</f>
        <v>0</v>
      </c>
      <c r="AR166" s="126" t="s">
        <v>86</v>
      </c>
      <c r="AT166" s="135" t="s">
        <v>77</v>
      </c>
      <c r="AU166" s="135" t="s">
        <v>86</v>
      </c>
      <c r="AY166" s="126" t="s">
        <v>152</v>
      </c>
      <c r="BK166" s="136">
        <f>SUM(BK167:BK175)</f>
        <v>0</v>
      </c>
    </row>
    <row r="167" spans="1:65" s="2" customFormat="1" ht="24.15" customHeight="1">
      <c r="A167" s="29"/>
      <c r="B167" s="137"/>
      <c r="C167" s="138" t="s">
        <v>327</v>
      </c>
      <c r="D167" s="138" t="s">
        <v>153</v>
      </c>
      <c r="E167" s="139" t="s">
        <v>900</v>
      </c>
      <c r="F167" s="140" t="s">
        <v>901</v>
      </c>
      <c r="G167" s="141" t="s">
        <v>172</v>
      </c>
      <c r="H167" s="142">
        <v>3</v>
      </c>
      <c r="I167" s="143"/>
      <c r="J167" s="143"/>
      <c r="K167" s="144">
        <f t="shared" ref="K167:K175" si="14">ROUND(P167*H167,2)</f>
        <v>0</v>
      </c>
      <c r="L167" s="140" t="s">
        <v>173</v>
      </c>
      <c r="M167" s="30"/>
      <c r="N167" s="145" t="s">
        <v>1</v>
      </c>
      <c r="O167" s="146" t="s">
        <v>41</v>
      </c>
      <c r="P167" s="147">
        <f t="shared" ref="P167:P175" si="15">I167+J167</f>
        <v>0</v>
      </c>
      <c r="Q167" s="147">
        <f t="shared" ref="Q167:Q175" si="16">ROUND(I167*H167,2)</f>
        <v>0</v>
      </c>
      <c r="R167" s="147">
        <f t="shared" ref="R167:R175" si="17">ROUND(J167*H167,2)</f>
        <v>0</v>
      </c>
      <c r="S167" s="55"/>
      <c r="T167" s="148">
        <f t="shared" ref="T167:T175" si="18">S167*H167</f>
        <v>0</v>
      </c>
      <c r="U167" s="148">
        <v>5.4460000000000001E-2</v>
      </c>
      <c r="V167" s="148">
        <f t="shared" ref="V167:V175" si="19">U167*H167</f>
        <v>0.16338</v>
      </c>
      <c r="W167" s="148">
        <v>0</v>
      </c>
      <c r="X167" s="149">
        <f t="shared" ref="X167:X175" si="20">W167*H167</f>
        <v>0</v>
      </c>
      <c r="Y167" s="29"/>
      <c r="Z167" s="29"/>
      <c r="AA167" s="29"/>
      <c r="AB167" s="29"/>
      <c r="AC167" s="29"/>
      <c r="AD167" s="29"/>
      <c r="AE167" s="29"/>
      <c r="AR167" s="150" t="s">
        <v>151</v>
      </c>
      <c r="AT167" s="150" t="s">
        <v>153</v>
      </c>
      <c r="AU167" s="150" t="s">
        <v>88</v>
      </c>
      <c r="AY167" s="14" t="s">
        <v>152</v>
      </c>
      <c r="BE167" s="151">
        <f t="shared" ref="BE167:BE175" si="21">IF(O167="základní",K167,0)</f>
        <v>0</v>
      </c>
      <c r="BF167" s="151">
        <f t="shared" ref="BF167:BF175" si="22">IF(O167="snížená",K167,0)</f>
        <v>0</v>
      </c>
      <c r="BG167" s="151">
        <f t="shared" ref="BG167:BG175" si="23">IF(O167="zákl. přenesená",K167,0)</f>
        <v>0</v>
      </c>
      <c r="BH167" s="151">
        <f t="shared" ref="BH167:BH175" si="24">IF(O167="sníž. přenesená",K167,0)</f>
        <v>0</v>
      </c>
      <c r="BI167" s="151">
        <f t="shared" ref="BI167:BI175" si="25">IF(O167="nulová",K167,0)</f>
        <v>0</v>
      </c>
      <c r="BJ167" s="14" t="s">
        <v>86</v>
      </c>
      <c r="BK167" s="151">
        <f t="shared" ref="BK167:BK175" si="26">ROUND(P167*H167,2)</f>
        <v>0</v>
      </c>
      <c r="BL167" s="14" t="s">
        <v>151</v>
      </c>
      <c r="BM167" s="150" t="s">
        <v>902</v>
      </c>
    </row>
    <row r="168" spans="1:65" s="2" customFormat="1" ht="33" customHeight="1">
      <c r="A168" s="29"/>
      <c r="B168" s="137"/>
      <c r="C168" s="138" t="s">
        <v>331</v>
      </c>
      <c r="D168" s="138" t="s">
        <v>153</v>
      </c>
      <c r="E168" s="139" t="s">
        <v>903</v>
      </c>
      <c r="F168" s="140" t="s">
        <v>904</v>
      </c>
      <c r="G168" s="141" t="s">
        <v>172</v>
      </c>
      <c r="H168" s="142">
        <v>2</v>
      </c>
      <c r="I168" s="143"/>
      <c r="J168" s="143"/>
      <c r="K168" s="144">
        <f t="shared" si="14"/>
        <v>0</v>
      </c>
      <c r="L168" s="140" t="s">
        <v>173</v>
      </c>
      <c r="M168" s="30"/>
      <c r="N168" s="145" t="s">
        <v>1</v>
      </c>
      <c r="O168" s="146" t="s">
        <v>41</v>
      </c>
      <c r="P168" s="147">
        <f t="shared" si="15"/>
        <v>0</v>
      </c>
      <c r="Q168" s="147">
        <f t="shared" si="16"/>
        <v>0</v>
      </c>
      <c r="R168" s="147">
        <f t="shared" si="17"/>
        <v>0</v>
      </c>
      <c r="S168" s="55"/>
      <c r="T168" s="148">
        <f t="shared" si="18"/>
        <v>0</v>
      </c>
      <c r="U168" s="148">
        <v>6.1999999999999998E-3</v>
      </c>
      <c r="V168" s="148">
        <f t="shared" si="19"/>
        <v>1.24E-2</v>
      </c>
      <c r="W168" s="148">
        <v>0</v>
      </c>
      <c r="X168" s="149">
        <f t="shared" si="20"/>
        <v>0</v>
      </c>
      <c r="Y168" s="29"/>
      <c r="Z168" s="29"/>
      <c r="AA168" s="29"/>
      <c r="AB168" s="29"/>
      <c r="AC168" s="29"/>
      <c r="AD168" s="29"/>
      <c r="AE168" s="29"/>
      <c r="AR168" s="150" t="s">
        <v>151</v>
      </c>
      <c r="AT168" s="150" t="s">
        <v>153</v>
      </c>
      <c r="AU168" s="150" t="s">
        <v>88</v>
      </c>
      <c r="AY168" s="14" t="s">
        <v>152</v>
      </c>
      <c r="BE168" s="151">
        <f t="shared" si="21"/>
        <v>0</v>
      </c>
      <c r="BF168" s="151">
        <f t="shared" si="22"/>
        <v>0</v>
      </c>
      <c r="BG168" s="151">
        <f t="shared" si="23"/>
        <v>0</v>
      </c>
      <c r="BH168" s="151">
        <f t="shared" si="24"/>
        <v>0</v>
      </c>
      <c r="BI168" s="151">
        <f t="shared" si="25"/>
        <v>0</v>
      </c>
      <c r="BJ168" s="14" t="s">
        <v>86</v>
      </c>
      <c r="BK168" s="151">
        <f t="shared" si="26"/>
        <v>0</v>
      </c>
      <c r="BL168" s="14" t="s">
        <v>151</v>
      </c>
      <c r="BM168" s="150" t="s">
        <v>905</v>
      </c>
    </row>
    <row r="169" spans="1:65" s="2" customFormat="1" ht="33" customHeight="1">
      <c r="A169" s="29"/>
      <c r="B169" s="137"/>
      <c r="C169" s="138" t="s">
        <v>337</v>
      </c>
      <c r="D169" s="138" t="s">
        <v>153</v>
      </c>
      <c r="E169" s="139" t="s">
        <v>906</v>
      </c>
      <c r="F169" s="140" t="s">
        <v>907</v>
      </c>
      <c r="G169" s="141" t="s">
        <v>172</v>
      </c>
      <c r="H169" s="142">
        <v>1</v>
      </c>
      <c r="I169" s="143"/>
      <c r="J169" s="143"/>
      <c r="K169" s="144">
        <f t="shared" si="14"/>
        <v>0</v>
      </c>
      <c r="L169" s="140" t="s">
        <v>173</v>
      </c>
      <c r="M169" s="30"/>
      <c r="N169" s="145" t="s">
        <v>1</v>
      </c>
      <c r="O169" s="146" t="s">
        <v>41</v>
      </c>
      <c r="P169" s="147">
        <f t="shared" si="15"/>
        <v>0</v>
      </c>
      <c r="Q169" s="147">
        <f t="shared" si="16"/>
        <v>0</v>
      </c>
      <c r="R169" s="147">
        <f t="shared" si="17"/>
        <v>0</v>
      </c>
      <c r="S169" s="55"/>
      <c r="T169" s="148">
        <f t="shared" si="18"/>
        <v>0</v>
      </c>
      <c r="U169" s="148">
        <v>1.541E-2</v>
      </c>
      <c r="V169" s="148">
        <f t="shared" si="19"/>
        <v>1.541E-2</v>
      </c>
      <c r="W169" s="148">
        <v>0</v>
      </c>
      <c r="X169" s="149">
        <f t="shared" si="20"/>
        <v>0</v>
      </c>
      <c r="Y169" s="29"/>
      <c r="Z169" s="29"/>
      <c r="AA169" s="29"/>
      <c r="AB169" s="29"/>
      <c r="AC169" s="29"/>
      <c r="AD169" s="29"/>
      <c r="AE169" s="29"/>
      <c r="AR169" s="150" t="s">
        <v>151</v>
      </c>
      <c r="AT169" s="150" t="s">
        <v>153</v>
      </c>
      <c r="AU169" s="150" t="s">
        <v>88</v>
      </c>
      <c r="AY169" s="14" t="s">
        <v>152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86</v>
      </c>
      <c r="BK169" s="151">
        <f t="shared" si="26"/>
        <v>0</v>
      </c>
      <c r="BL169" s="14" t="s">
        <v>151</v>
      </c>
      <c r="BM169" s="150" t="s">
        <v>908</v>
      </c>
    </row>
    <row r="170" spans="1:65" s="2" customFormat="1" ht="24.15" customHeight="1">
      <c r="A170" s="29"/>
      <c r="B170" s="137"/>
      <c r="C170" s="138" t="s">
        <v>341</v>
      </c>
      <c r="D170" s="138" t="s">
        <v>153</v>
      </c>
      <c r="E170" s="139" t="s">
        <v>909</v>
      </c>
      <c r="F170" s="140" t="s">
        <v>910</v>
      </c>
      <c r="G170" s="141" t="s">
        <v>172</v>
      </c>
      <c r="H170" s="142">
        <v>3</v>
      </c>
      <c r="I170" s="143"/>
      <c r="J170" s="143"/>
      <c r="K170" s="144">
        <f t="shared" si="14"/>
        <v>0</v>
      </c>
      <c r="L170" s="140" t="s">
        <v>173</v>
      </c>
      <c r="M170" s="30"/>
      <c r="N170" s="145" t="s">
        <v>1</v>
      </c>
      <c r="O170" s="146" t="s">
        <v>41</v>
      </c>
      <c r="P170" s="147">
        <f t="shared" si="15"/>
        <v>0</v>
      </c>
      <c r="Q170" s="147">
        <f t="shared" si="16"/>
        <v>0</v>
      </c>
      <c r="R170" s="147">
        <f t="shared" si="17"/>
        <v>0</v>
      </c>
      <c r="S170" s="55"/>
      <c r="T170" s="148">
        <f t="shared" si="18"/>
        <v>0</v>
      </c>
      <c r="U170" s="148">
        <v>0</v>
      </c>
      <c r="V170" s="148">
        <f t="shared" si="19"/>
        <v>0</v>
      </c>
      <c r="W170" s="148">
        <v>0</v>
      </c>
      <c r="X170" s="149">
        <f t="shared" si="20"/>
        <v>0</v>
      </c>
      <c r="Y170" s="29"/>
      <c r="Z170" s="29"/>
      <c r="AA170" s="29"/>
      <c r="AB170" s="29"/>
      <c r="AC170" s="29"/>
      <c r="AD170" s="29"/>
      <c r="AE170" s="29"/>
      <c r="AR170" s="150" t="s">
        <v>151</v>
      </c>
      <c r="AT170" s="150" t="s">
        <v>153</v>
      </c>
      <c r="AU170" s="150" t="s">
        <v>88</v>
      </c>
      <c r="AY170" s="14" t="s">
        <v>152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86</v>
      </c>
      <c r="BK170" s="151">
        <f t="shared" si="26"/>
        <v>0</v>
      </c>
      <c r="BL170" s="14" t="s">
        <v>151</v>
      </c>
      <c r="BM170" s="150" t="s">
        <v>911</v>
      </c>
    </row>
    <row r="171" spans="1:65" s="2" customFormat="1" ht="33" customHeight="1">
      <c r="A171" s="29"/>
      <c r="B171" s="137"/>
      <c r="C171" s="138" t="s">
        <v>345</v>
      </c>
      <c r="D171" s="138" t="s">
        <v>153</v>
      </c>
      <c r="E171" s="139" t="s">
        <v>912</v>
      </c>
      <c r="F171" s="140" t="s">
        <v>913</v>
      </c>
      <c r="G171" s="141" t="s">
        <v>172</v>
      </c>
      <c r="H171" s="142">
        <v>3</v>
      </c>
      <c r="I171" s="143"/>
      <c r="J171" s="143"/>
      <c r="K171" s="144">
        <f t="shared" si="14"/>
        <v>0</v>
      </c>
      <c r="L171" s="140" t="s">
        <v>173</v>
      </c>
      <c r="M171" s="30"/>
      <c r="N171" s="145" t="s">
        <v>1</v>
      </c>
      <c r="O171" s="146" t="s">
        <v>41</v>
      </c>
      <c r="P171" s="147">
        <f t="shared" si="15"/>
        <v>0</v>
      </c>
      <c r="Q171" s="147">
        <f t="shared" si="16"/>
        <v>0</v>
      </c>
      <c r="R171" s="147">
        <f t="shared" si="17"/>
        <v>0</v>
      </c>
      <c r="S171" s="55"/>
      <c r="T171" s="148">
        <f t="shared" si="18"/>
        <v>0</v>
      </c>
      <c r="U171" s="148">
        <v>7.5950000000000004E-2</v>
      </c>
      <c r="V171" s="148">
        <f t="shared" si="19"/>
        <v>0.22785</v>
      </c>
      <c r="W171" s="148">
        <v>0</v>
      </c>
      <c r="X171" s="149">
        <f t="shared" si="20"/>
        <v>0</v>
      </c>
      <c r="Y171" s="29"/>
      <c r="Z171" s="29"/>
      <c r="AA171" s="29"/>
      <c r="AB171" s="29"/>
      <c r="AC171" s="29"/>
      <c r="AD171" s="29"/>
      <c r="AE171" s="29"/>
      <c r="AR171" s="150" t="s">
        <v>151</v>
      </c>
      <c r="AT171" s="150" t="s">
        <v>153</v>
      </c>
      <c r="AU171" s="150" t="s">
        <v>88</v>
      </c>
      <c r="AY171" s="14" t="s">
        <v>152</v>
      </c>
      <c r="BE171" s="151">
        <f t="shared" si="21"/>
        <v>0</v>
      </c>
      <c r="BF171" s="151">
        <f t="shared" si="22"/>
        <v>0</v>
      </c>
      <c r="BG171" s="151">
        <f t="shared" si="23"/>
        <v>0</v>
      </c>
      <c r="BH171" s="151">
        <f t="shared" si="24"/>
        <v>0</v>
      </c>
      <c r="BI171" s="151">
        <f t="shared" si="25"/>
        <v>0</v>
      </c>
      <c r="BJ171" s="14" t="s">
        <v>86</v>
      </c>
      <c r="BK171" s="151">
        <f t="shared" si="26"/>
        <v>0</v>
      </c>
      <c r="BL171" s="14" t="s">
        <v>151</v>
      </c>
      <c r="BM171" s="150" t="s">
        <v>914</v>
      </c>
    </row>
    <row r="172" spans="1:65" s="2" customFormat="1" ht="24.15" customHeight="1">
      <c r="A172" s="29"/>
      <c r="B172" s="137"/>
      <c r="C172" s="138" t="s">
        <v>349</v>
      </c>
      <c r="D172" s="138" t="s">
        <v>153</v>
      </c>
      <c r="E172" s="139" t="s">
        <v>915</v>
      </c>
      <c r="F172" s="140" t="s">
        <v>916</v>
      </c>
      <c r="G172" s="141" t="s">
        <v>172</v>
      </c>
      <c r="H172" s="142">
        <v>1</v>
      </c>
      <c r="I172" s="143"/>
      <c r="J172" s="143"/>
      <c r="K172" s="144">
        <f t="shared" si="14"/>
        <v>0</v>
      </c>
      <c r="L172" s="140" t="s">
        <v>173</v>
      </c>
      <c r="M172" s="30"/>
      <c r="N172" s="145" t="s">
        <v>1</v>
      </c>
      <c r="O172" s="146" t="s">
        <v>41</v>
      </c>
      <c r="P172" s="147">
        <f t="shared" si="15"/>
        <v>0</v>
      </c>
      <c r="Q172" s="147">
        <f t="shared" si="16"/>
        <v>0</v>
      </c>
      <c r="R172" s="147">
        <f t="shared" si="17"/>
        <v>0</v>
      </c>
      <c r="S172" s="55"/>
      <c r="T172" s="148">
        <f t="shared" si="18"/>
        <v>0</v>
      </c>
      <c r="U172" s="148">
        <v>0.18608</v>
      </c>
      <c r="V172" s="148">
        <f t="shared" si="19"/>
        <v>0.18608</v>
      </c>
      <c r="W172" s="148">
        <v>0</v>
      </c>
      <c r="X172" s="149">
        <f t="shared" si="20"/>
        <v>0</v>
      </c>
      <c r="Y172" s="29"/>
      <c r="Z172" s="29"/>
      <c r="AA172" s="29"/>
      <c r="AB172" s="29"/>
      <c r="AC172" s="29"/>
      <c r="AD172" s="29"/>
      <c r="AE172" s="29"/>
      <c r="AR172" s="150" t="s">
        <v>151</v>
      </c>
      <c r="AT172" s="150" t="s">
        <v>153</v>
      </c>
      <c r="AU172" s="150" t="s">
        <v>88</v>
      </c>
      <c r="AY172" s="14" t="s">
        <v>152</v>
      </c>
      <c r="BE172" s="151">
        <f t="shared" si="21"/>
        <v>0</v>
      </c>
      <c r="BF172" s="151">
        <f t="shared" si="22"/>
        <v>0</v>
      </c>
      <c r="BG172" s="151">
        <f t="shared" si="23"/>
        <v>0</v>
      </c>
      <c r="BH172" s="151">
        <f t="shared" si="24"/>
        <v>0</v>
      </c>
      <c r="BI172" s="151">
        <f t="shared" si="25"/>
        <v>0</v>
      </c>
      <c r="BJ172" s="14" t="s">
        <v>86</v>
      </c>
      <c r="BK172" s="151">
        <f t="shared" si="26"/>
        <v>0</v>
      </c>
      <c r="BL172" s="14" t="s">
        <v>151</v>
      </c>
      <c r="BM172" s="150" t="s">
        <v>917</v>
      </c>
    </row>
    <row r="173" spans="1:65" s="2" customFormat="1" ht="24.15" customHeight="1">
      <c r="A173" s="29"/>
      <c r="B173" s="137"/>
      <c r="C173" s="138" t="s">
        <v>353</v>
      </c>
      <c r="D173" s="138" t="s">
        <v>153</v>
      </c>
      <c r="E173" s="139" t="s">
        <v>918</v>
      </c>
      <c r="F173" s="140" t="s">
        <v>919</v>
      </c>
      <c r="G173" s="141" t="s">
        <v>172</v>
      </c>
      <c r="H173" s="142">
        <v>1</v>
      </c>
      <c r="I173" s="143"/>
      <c r="J173" s="143"/>
      <c r="K173" s="144">
        <f t="shared" si="14"/>
        <v>0</v>
      </c>
      <c r="L173" s="140" t="s">
        <v>173</v>
      </c>
      <c r="M173" s="30"/>
      <c r="N173" s="145" t="s">
        <v>1</v>
      </c>
      <c r="O173" s="146" t="s">
        <v>41</v>
      </c>
      <c r="P173" s="147">
        <f t="shared" si="15"/>
        <v>0</v>
      </c>
      <c r="Q173" s="147">
        <f t="shared" si="16"/>
        <v>0</v>
      </c>
      <c r="R173" s="147">
        <f t="shared" si="17"/>
        <v>0</v>
      </c>
      <c r="S173" s="55"/>
      <c r="T173" s="148">
        <f t="shared" si="18"/>
        <v>0</v>
      </c>
      <c r="U173" s="148">
        <v>0.11996</v>
      </c>
      <c r="V173" s="148">
        <f t="shared" si="19"/>
        <v>0.11996</v>
      </c>
      <c r="W173" s="148">
        <v>0</v>
      </c>
      <c r="X173" s="149">
        <f t="shared" si="20"/>
        <v>0</v>
      </c>
      <c r="Y173" s="29"/>
      <c r="Z173" s="29"/>
      <c r="AA173" s="29"/>
      <c r="AB173" s="29"/>
      <c r="AC173" s="29"/>
      <c r="AD173" s="29"/>
      <c r="AE173" s="29"/>
      <c r="AR173" s="150" t="s">
        <v>151</v>
      </c>
      <c r="AT173" s="150" t="s">
        <v>153</v>
      </c>
      <c r="AU173" s="150" t="s">
        <v>88</v>
      </c>
      <c r="AY173" s="14" t="s">
        <v>152</v>
      </c>
      <c r="BE173" s="151">
        <f t="shared" si="21"/>
        <v>0</v>
      </c>
      <c r="BF173" s="151">
        <f t="shared" si="22"/>
        <v>0</v>
      </c>
      <c r="BG173" s="151">
        <f t="shared" si="23"/>
        <v>0</v>
      </c>
      <c r="BH173" s="151">
        <f t="shared" si="24"/>
        <v>0</v>
      </c>
      <c r="BI173" s="151">
        <f t="shared" si="25"/>
        <v>0</v>
      </c>
      <c r="BJ173" s="14" t="s">
        <v>86</v>
      </c>
      <c r="BK173" s="151">
        <f t="shared" si="26"/>
        <v>0</v>
      </c>
      <c r="BL173" s="14" t="s">
        <v>151</v>
      </c>
      <c r="BM173" s="150" t="s">
        <v>920</v>
      </c>
    </row>
    <row r="174" spans="1:65" s="2" customFormat="1" ht="24.15" customHeight="1">
      <c r="A174" s="29"/>
      <c r="B174" s="137"/>
      <c r="C174" s="138" t="s">
        <v>98</v>
      </c>
      <c r="D174" s="138" t="s">
        <v>153</v>
      </c>
      <c r="E174" s="139" t="s">
        <v>921</v>
      </c>
      <c r="F174" s="140" t="s">
        <v>922</v>
      </c>
      <c r="G174" s="141" t="s">
        <v>172</v>
      </c>
      <c r="H174" s="142">
        <v>1</v>
      </c>
      <c r="I174" s="143"/>
      <c r="J174" s="143"/>
      <c r="K174" s="144">
        <f t="shared" si="14"/>
        <v>0</v>
      </c>
      <c r="L174" s="140" t="s">
        <v>173</v>
      </c>
      <c r="M174" s="30"/>
      <c r="N174" s="145" t="s">
        <v>1</v>
      </c>
      <c r="O174" s="146" t="s">
        <v>41</v>
      </c>
      <c r="P174" s="147">
        <f t="shared" si="15"/>
        <v>0</v>
      </c>
      <c r="Q174" s="147">
        <f t="shared" si="16"/>
        <v>0</v>
      </c>
      <c r="R174" s="147">
        <f t="shared" si="17"/>
        <v>0</v>
      </c>
      <c r="S174" s="55"/>
      <c r="T174" s="148">
        <f t="shared" si="18"/>
        <v>0</v>
      </c>
      <c r="U174" s="148">
        <v>0</v>
      </c>
      <c r="V174" s="148">
        <f t="shared" si="19"/>
        <v>0</v>
      </c>
      <c r="W174" s="148">
        <v>0</v>
      </c>
      <c r="X174" s="149">
        <f t="shared" si="20"/>
        <v>0</v>
      </c>
      <c r="Y174" s="29"/>
      <c r="Z174" s="29"/>
      <c r="AA174" s="29"/>
      <c r="AB174" s="29"/>
      <c r="AC174" s="29"/>
      <c r="AD174" s="29"/>
      <c r="AE174" s="29"/>
      <c r="AR174" s="150" t="s">
        <v>151</v>
      </c>
      <c r="AT174" s="150" t="s">
        <v>153</v>
      </c>
      <c r="AU174" s="150" t="s">
        <v>88</v>
      </c>
      <c r="AY174" s="14" t="s">
        <v>152</v>
      </c>
      <c r="BE174" s="151">
        <f t="shared" si="21"/>
        <v>0</v>
      </c>
      <c r="BF174" s="151">
        <f t="shared" si="22"/>
        <v>0</v>
      </c>
      <c r="BG174" s="151">
        <f t="shared" si="23"/>
        <v>0</v>
      </c>
      <c r="BH174" s="151">
        <f t="shared" si="24"/>
        <v>0</v>
      </c>
      <c r="BI174" s="151">
        <f t="shared" si="25"/>
        <v>0</v>
      </c>
      <c r="BJ174" s="14" t="s">
        <v>86</v>
      </c>
      <c r="BK174" s="151">
        <f t="shared" si="26"/>
        <v>0</v>
      </c>
      <c r="BL174" s="14" t="s">
        <v>151</v>
      </c>
      <c r="BM174" s="150" t="s">
        <v>923</v>
      </c>
    </row>
    <row r="175" spans="1:65" s="2" customFormat="1" ht="33" customHeight="1">
      <c r="A175" s="29"/>
      <c r="B175" s="137"/>
      <c r="C175" s="138" t="s">
        <v>458</v>
      </c>
      <c r="D175" s="138" t="s">
        <v>153</v>
      </c>
      <c r="E175" s="139" t="s">
        <v>924</v>
      </c>
      <c r="F175" s="140" t="s">
        <v>925</v>
      </c>
      <c r="G175" s="141" t="s">
        <v>172</v>
      </c>
      <c r="H175" s="142">
        <v>1</v>
      </c>
      <c r="I175" s="143"/>
      <c r="J175" s="143"/>
      <c r="K175" s="144">
        <f t="shared" si="14"/>
        <v>0</v>
      </c>
      <c r="L175" s="140" t="s">
        <v>173</v>
      </c>
      <c r="M175" s="30"/>
      <c r="N175" s="145" t="s">
        <v>1</v>
      </c>
      <c r="O175" s="146" t="s">
        <v>41</v>
      </c>
      <c r="P175" s="147">
        <f t="shared" si="15"/>
        <v>0</v>
      </c>
      <c r="Q175" s="147">
        <f t="shared" si="16"/>
        <v>0</v>
      </c>
      <c r="R175" s="147">
        <f t="shared" si="17"/>
        <v>0</v>
      </c>
      <c r="S175" s="55"/>
      <c r="T175" s="148">
        <f t="shared" si="18"/>
        <v>0</v>
      </c>
      <c r="U175" s="148">
        <v>0.33026</v>
      </c>
      <c r="V175" s="148">
        <f t="shared" si="19"/>
        <v>0.33026</v>
      </c>
      <c r="W175" s="148">
        <v>0</v>
      </c>
      <c r="X175" s="149">
        <f t="shared" si="20"/>
        <v>0</v>
      </c>
      <c r="Y175" s="29"/>
      <c r="Z175" s="29"/>
      <c r="AA175" s="29"/>
      <c r="AB175" s="29"/>
      <c r="AC175" s="29"/>
      <c r="AD175" s="29"/>
      <c r="AE175" s="29"/>
      <c r="AR175" s="150" t="s">
        <v>151</v>
      </c>
      <c r="AT175" s="150" t="s">
        <v>153</v>
      </c>
      <c r="AU175" s="150" t="s">
        <v>88</v>
      </c>
      <c r="AY175" s="14" t="s">
        <v>152</v>
      </c>
      <c r="BE175" s="151">
        <f t="shared" si="21"/>
        <v>0</v>
      </c>
      <c r="BF175" s="151">
        <f t="shared" si="22"/>
        <v>0</v>
      </c>
      <c r="BG175" s="151">
        <f t="shared" si="23"/>
        <v>0</v>
      </c>
      <c r="BH175" s="151">
        <f t="shared" si="24"/>
        <v>0</v>
      </c>
      <c r="BI175" s="151">
        <f t="shared" si="25"/>
        <v>0</v>
      </c>
      <c r="BJ175" s="14" t="s">
        <v>86</v>
      </c>
      <c r="BK175" s="151">
        <f t="shared" si="26"/>
        <v>0</v>
      </c>
      <c r="BL175" s="14" t="s">
        <v>151</v>
      </c>
      <c r="BM175" s="150" t="s">
        <v>926</v>
      </c>
    </row>
    <row r="176" spans="1:65" s="12" customFormat="1" ht="22.8" customHeight="1">
      <c r="B176" s="125"/>
      <c r="D176" s="126" t="s">
        <v>77</v>
      </c>
      <c r="E176" s="152" t="s">
        <v>248</v>
      </c>
      <c r="F176" s="152" t="s">
        <v>249</v>
      </c>
      <c r="I176" s="128"/>
      <c r="J176" s="128"/>
      <c r="K176" s="153">
        <f>BK176</f>
        <v>0</v>
      </c>
      <c r="M176" s="125"/>
      <c r="N176" s="130"/>
      <c r="O176" s="131"/>
      <c r="P176" s="131"/>
      <c r="Q176" s="132">
        <f>Q177</f>
        <v>0</v>
      </c>
      <c r="R176" s="132">
        <f>R177</f>
        <v>0</v>
      </c>
      <c r="S176" s="131"/>
      <c r="T176" s="133">
        <f>T177</f>
        <v>0</v>
      </c>
      <c r="U176" s="131"/>
      <c r="V176" s="133">
        <f>V177</f>
        <v>0</v>
      </c>
      <c r="W176" s="131"/>
      <c r="X176" s="134">
        <f>X177</f>
        <v>0</v>
      </c>
      <c r="AR176" s="126" t="s">
        <v>86</v>
      </c>
      <c r="AT176" s="135" t="s">
        <v>77</v>
      </c>
      <c r="AU176" s="135" t="s">
        <v>86</v>
      </c>
      <c r="AY176" s="126" t="s">
        <v>152</v>
      </c>
      <c r="BK176" s="136">
        <f>BK177</f>
        <v>0</v>
      </c>
    </row>
    <row r="177" spans="1:65" s="2" customFormat="1" ht="24.15" customHeight="1">
      <c r="A177" s="29"/>
      <c r="B177" s="137"/>
      <c r="C177" s="138" t="s">
        <v>460</v>
      </c>
      <c r="D177" s="138" t="s">
        <v>153</v>
      </c>
      <c r="E177" s="139" t="s">
        <v>250</v>
      </c>
      <c r="F177" s="140" t="s">
        <v>251</v>
      </c>
      <c r="G177" s="141" t="s">
        <v>234</v>
      </c>
      <c r="H177" s="142">
        <v>8.7910000000000004</v>
      </c>
      <c r="I177" s="143"/>
      <c r="J177" s="143"/>
      <c r="K177" s="144">
        <f>ROUND(P177*H177,2)</f>
        <v>0</v>
      </c>
      <c r="L177" s="140" t="s">
        <v>173</v>
      </c>
      <c r="M177" s="30"/>
      <c r="N177" s="145" t="s">
        <v>1</v>
      </c>
      <c r="O177" s="146" t="s">
        <v>41</v>
      </c>
      <c r="P177" s="147">
        <f>I177+J177</f>
        <v>0</v>
      </c>
      <c r="Q177" s="147">
        <f>ROUND(I177*H177,2)</f>
        <v>0</v>
      </c>
      <c r="R177" s="147">
        <f>ROUND(J177*H177,2)</f>
        <v>0</v>
      </c>
      <c r="S177" s="55"/>
      <c r="T177" s="148">
        <f>S177*H177</f>
        <v>0</v>
      </c>
      <c r="U177" s="148">
        <v>0</v>
      </c>
      <c r="V177" s="148">
        <f>U177*H177</f>
        <v>0</v>
      </c>
      <c r="W177" s="148">
        <v>0</v>
      </c>
      <c r="X177" s="149">
        <f>W177*H177</f>
        <v>0</v>
      </c>
      <c r="Y177" s="29"/>
      <c r="Z177" s="29"/>
      <c r="AA177" s="29"/>
      <c r="AB177" s="29"/>
      <c r="AC177" s="29"/>
      <c r="AD177" s="29"/>
      <c r="AE177" s="29"/>
      <c r="AR177" s="150" t="s">
        <v>151</v>
      </c>
      <c r="AT177" s="150" t="s">
        <v>153</v>
      </c>
      <c r="AU177" s="150" t="s">
        <v>88</v>
      </c>
      <c r="AY177" s="14" t="s">
        <v>152</v>
      </c>
      <c r="BE177" s="151">
        <f>IF(O177="základní",K177,0)</f>
        <v>0</v>
      </c>
      <c r="BF177" s="151">
        <f>IF(O177="snížená",K177,0)</f>
        <v>0</v>
      </c>
      <c r="BG177" s="151">
        <f>IF(O177="zákl. přenesená",K177,0)</f>
        <v>0</v>
      </c>
      <c r="BH177" s="151">
        <f>IF(O177="sníž. přenesená",K177,0)</f>
        <v>0</v>
      </c>
      <c r="BI177" s="151">
        <f>IF(O177="nulová",K177,0)</f>
        <v>0</v>
      </c>
      <c r="BJ177" s="14" t="s">
        <v>86</v>
      </c>
      <c r="BK177" s="151">
        <f>ROUND(P177*H177,2)</f>
        <v>0</v>
      </c>
      <c r="BL177" s="14" t="s">
        <v>151</v>
      </c>
      <c r="BM177" s="150" t="s">
        <v>927</v>
      </c>
    </row>
    <row r="178" spans="1:65" s="12" customFormat="1" ht="25.95" customHeight="1">
      <c r="B178" s="125"/>
      <c r="D178" s="126" t="s">
        <v>77</v>
      </c>
      <c r="E178" s="127" t="s">
        <v>253</v>
      </c>
      <c r="F178" s="127" t="s">
        <v>254</v>
      </c>
      <c r="I178" s="128"/>
      <c r="J178" s="128"/>
      <c r="K178" s="129">
        <f>BK178</f>
        <v>0</v>
      </c>
      <c r="M178" s="125"/>
      <c r="N178" s="130"/>
      <c r="O178" s="131"/>
      <c r="P178" s="131"/>
      <c r="Q178" s="132">
        <f>Q179+Q186</f>
        <v>0</v>
      </c>
      <c r="R178" s="132">
        <f>R179+R186</f>
        <v>0</v>
      </c>
      <c r="S178" s="131"/>
      <c r="T178" s="133">
        <f>T179+T186</f>
        <v>0</v>
      </c>
      <c r="U178" s="131"/>
      <c r="V178" s="133">
        <f>V179+V186</f>
        <v>0.35012369999999998</v>
      </c>
      <c r="W178" s="131"/>
      <c r="X178" s="134">
        <f>X179+X186</f>
        <v>0</v>
      </c>
      <c r="AR178" s="126" t="s">
        <v>88</v>
      </c>
      <c r="AT178" s="135" t="s">
        <v>77</v>
      </c>
      <c r="AU178" s="135" t="s">
        <v>78</v>
      </c>
      <c r="AY178" s="126" t="s">
        <v>152</v>
      </c>
      <c r="BK178" s="136">
        <f>BK179+BK186</f>
        <v>0</v>
      </c>
    </row>
    <row r="179" spans="1:65" s="12" customFormat="1" ht="22.8" customHeight="1">
      <c r="B179" s="125"/>
      <c r="D179" s="126" t="s">
        <v>77</v>
      </c>
      <c r="E179" s="152" t="s">
        <v>405</v>
      </c>
      <c r="F179" s="152" t="s">
        <v>406</v>
      </c>
      <c r="I179" s="128"/>
      <c r="J179" s="128"/>
      <c r="K179" s="153">
        <f>BK179</f>
        <v>0</v>
      </c>
      <c r="M179" s="125"/>
      <c r="N179" s="130"/>
      <c r="O179" s="131"/>
      <c r="P179" s="131"/>
      <c r="Q179" s="132">
        <f>SUM(Q180:Q185)</f>
        <v>0</v>
      </c>
      <c r="R179" s="132">
        <f>SUM(R180:R185)</f>
        <v>0</v>
      </c>
      <c r="S179" s="131"/>
      <c r="T179" s="133">
        <f>SUM(T180:T185)</f>
        <v>0</v>
      </c>
      <c r="U179" s="131"/>
      <c r="V179" s="133">
        <f>SUM(V180:V185)</f>
        <v>0.25336369999999997</v>
      </c>
      <c r="W179" s="131"/>
      <c r="X179" s="134">
        <f>SUM(X180:X185)</f>
        <v>0</v>
      </c>
      <c r="AR179" s="126" t="s">
        <v>88</v>
      </c>
      <c r="AT179" s="135" t="s">
        <v>77</v>
      </c>
      <c r="AU179" s="135" t="s">
        <v>86</v>
      </c>
      <c r="AY179" s="126" t="s">
        <v>152</v>
      </c>
      <c r="BK179" s="136">
        <f>SUM(BK180:BK185)</f>
        <v>0</v>
      </c>
    </row>
    <row r="180" spans="1:65" s="2" customFormat="1" ht="24.15" customHeight="1">
      <c r="A180" s="29"/>
      <c r="B180" s="137"/>
      <c r="C180" s="138" t="s">
        <v>462</v>
      </c>
      <c r="D180" s="138" t="s">
        <v>153</v>
      </c>
      <c r="E180" s="139" t="s">
        <v>928</v>
      </c>
      <c r="F180" s="140" t="s">
        <v>929</v>
      </c>
      <c r="G180" s="141" t="s">
        <v>196</v>
      </c>
      <c r="H180" s="142">
        <v>43.84</v>
      </c>
      <c r="I180" s="143"/>
      <c r="J180" s="143"/>
      <c r="K180" s="144">
        <f t="shared" ref="K180:K185" si="27">ROUND(P180*H180,2)</f>
        <v>0</v>
      </c>
      <c r="L180" s="140" t="s">
        <v>173</v>
      </c>
      <c r="M180" s="30"/>
      <c r="N180" s="145" t="s">
        <v>1</v>
      </c>
      <c r="O180" s="146" t="s">
        <v>41</v>
      </c>
      <c r="P180" s="147">
        <f t="shared" ref="P180:P185" si="28">I180+J180</f>
        <v>0</v>
      </c>
      <c r="Q180" s="147">
        <f t="shared" ref="Q180:Q185" si="29">ROUND(I180*H180,2)</f>
        <v>0</v>
      </c>
      <c r="R180" s="147">
        <f t="shared" ref="R180:R185" si="30">ROUND(J180*H180,2)</f>
        <v>0</v>
      </c>
      <c r="S180" s="55"/>
      <c r="T180" s="148">
        <f t="shared" ref="T180:T185" si="31">S180*H180</f>
        <v>0</v>
      </c>
      <c r="U180" s="148">
        <v>0</v>
      </c>
      <c r="V180" s="148">
        <f t="shared" ref="V180:V185" si="32">U180*H180</f>
        <v>0</v>
      </c>
      <c r="W180" s="148">
        <v>0</v>
      </c>
      <c r="X180" s="149">
        <f t="shared" ref="X180:X185" si="33">W180*H180</f>
        <v>0</v>
      </c>
      <c r="Y180" s="29"/>
      <c r="Z180" s="29"/>
      <c r="AA180" s="29"/>
      <c r="AB180" s="29"/>
      <c r="AC180" s="29"/>
      <c r="AD180" s="29"/>
      <c r="AE180" s="29"/>
      <c r="AR180" s="150" t="s">
        <v>257</v>
      </c>
      <c r="AT180" s="150" t="s">
        <v>153</v>
      </c>
      <c r="AU180" s="150" t="s">
        <v>88</v>
      </c>
      <c r="AY180" s="14" t="s">
        <v>152</v>
      </c>
      <c r="BE180" s="151">
        <f t="shared" ref="BE180:BE185" si="34">IF(O180="základní",K180,0)</f>
        <v>0</v>
      </c>
      <c r="BF180" s="151">
        <f t="shared" ref="BF180:BF185" si="35">IF(O180="snížená",K180,0)</f>
        <v>0</v>
      </c>
      <c r="BG180" s="151">
        <f t="shared" ref="BG180:BG185" si="36">IF(O180="zákl. přenesená",K180,0)</f>
        <v>0</v>
      </c>
      <c r="BH180" s="151">
        <f t="shared" ref="BH180:BH185" si="37">IF(O180="sníž. přenesená",K180,0)</f>
        <v>0</v>
      </c>
      <c r="BI180" s="151">
        <f t="shared" ref="BI180:BI185" si="38">IF(O180="nulová",K180,0)</f>
        <v>0</v>
      </c>
      <c r="BJ180" s="14" t="s">
        <v>86</v>
      </c>
      <c r="BK180" s="151">
        <f t="shared" ref="BK180:BK185" si="39">ROUND(P180*H180,2)</f>
        <v>0</v>
      </c>
      <c r="BL180" s="14" t="s">
        <v>257</v>
      </c>
      <c r="BM180" s="150" t="s">
        <v>930</v>
      </c>
    </row>
    <row r="181" spans="1:65" s="2" customFormat="1" ht="24.15" customHeight="1">
      <c r="A181" s="29"/>
      <c r="B181" s="137"/>
      <c r="C181" s="160" t="s">
        <v>464</v>
      </c>
      <c r="D181" s="160" t="s">
        <v>262</v>
      </c>
      <c r="E181" s="161" t="s">
        <v>931</v>
      </c>
      <c r="F181" s="162" t="s">
        <v>932</v>
      </c>
      <c r="G181" s="163" t="s">
        <v>196</v>
      </c>
      <c r="H181" s="164">
        <v>48.223999999999997</v>
      </c>
      <c r="I181" s="165"/>
      <c r="J181" s="166"/>
      <c r="K181" s="167">
        <f t="shared" si="27"/>
        <v>0</v>
      </c>
      <c r="L181" s="162" t="s">
        <v>173</v>
      </c>
      <c r="M181" s="168"/>
      <c r="N181" s="169" t="s">
        <v>1</v>
      </c>
      <c r="O181" s="146" t="s">
        <v>41</v>
      </c>
      <c r="P181" s="147">
        <f t="shared" si="28"/>
        <v>0</v>
      </c>
      <c r="Q181" s="147">
        <f t="shared" si="29"/>
        <v>0</v>
      </c>
      <c r="R181" s="147">
        <f t="shared" si="30"/>
        <v>0</v>
      </c>
      <c r="S181" s="55"/>
      <c r="T181" s="148">
        <f t="shared" si="31"/>
        <v>0</v>
      </c>
      <c r="U181" s="148">
        <v>2.9999999999999997E-4</v>
      </c>
      <c r="V181" s="148">
        <f t="shared" si="32"/>
        <v>1.4467199999999998E-2</v>
      </c>
      <c r="W181" s="148">
        <v>0</v>
      </c>
      <c r="X181" s="149">
        <f t="shared" si="33"/>
        <v>0</v>
      </c>
      <c r="Y181" s="29"/>
      <c r="Z181" s="29"/>
      <c r="AA181" s="29"/>
      <c r="AB181" s="29"/>
      <c r="AC181" s="29"/>
      <c r="AD181" s="29"/>
      <c r="AE181" s="29"/>
      <c r="AR181" s="150" t="s">
        <v>265</v>
      </c>
      <c r="AT181" s="150" t="s">
        <v>262</v>
      </c>
      <c r="AU181" s="150" t="s">
        <v>88</v>
      </c>
      <c r="AY181" s="14" t="s">
        <v>152</v>
      </c>
      <c r="BE181" s="151">
        <f t="shared" si="34"/>
        <v>0</v>
      </c>
      <c r="BF181" s="151">
        <f t="shared" si="35"/>
        <v>0</v>
      </c>
      <c r="BG181" s="151">
        <f t="shared" si="36"/>
        <v>0</v>
      </c>
      <c r="BH181" s="151">
        <f t="shared" si="37"/>
        <v>0</v>
      </c>
      <c r="BI181" s="151">
        <f t="shared" si="38"/>
        <v>0</v>
      </c>
      <c r="BJ181" s="14" t="s">
        <v>86</v>
      </c>
      <c r="BK181" s="151">
        <f t="shared" si="39"/>
        <v>0</v>
      </c>
      <c r="BL181" s="14" t="s">
        <v>257</v>
      </c>
      <c r="BM181" s="150" t="s">
        <v>933</v>
      </c>
    </row>
    <row r="182" spans="1:65" s="2" customFormat="1" ht="24.15" customHeight="1">
      <c r="A182" s="29"/>
      <c r="B182" s="137"/>
      <c r="C182" s="138" t="s">
        <v>466</v>
      </c>
      <c r="D182" s="138" t="s">
        <v>153</v>
      </c>
      <c r="E182" s="139" t="s">
        <v>934</v>
      </c>
      <c r="F182" s="140" t="s">
        <v>935</v>
      </c>
      <c r="G182" s="141" t="s">
        <v>196</v>
      </c>
      <c r="H182" s="142">
        <v>77.75</v>
      </c>
      <c r="I182" s="143"/>
      <c r="J182" s="143"/>
      <c r="K182" s="144">
        <f t="shared" si="27"/>
        <v>0</v>
      </c>
      <c r="L182" s="140" t="s">
        <v>173</v>
      </c>
      <c r="M182" s="30"/>
      <c r="N182" s="145" t="s">
        <v>1</v>
      </c>
      <c r="O182" s="146" t="s">
        <v>41</v>
      </c>
      <c r="P182" s="147">
        <f t="shared" si="28"/>
        <v>0</v>
      </c>
      <c r="Q182" s="147">
        <f t="shared" si="29"/>
        <v>0</v>
      </c>
      <c r="R182" s="147">
        <f t="shared" si="30"/>
        <v>0</v>
      </c>
      <c r="S182" s="55"/>
      <c r="T182" s="148">
        <f t="shared" si="31"/>
        <v>0</v>
      </c>
      <c r="U182" s="148">
        <v>0</v>
      </c>
      <c r="V182" s="148">
        <f t="shared" si="32"/>
        <v>0</v>
      </c>
      <c r="W182" s="148">
        <v>0</v>
      </c>
      <c r="X182" s="149">
        <f t="shared" si="33"/>
        <v>0</v>
      </c>
      <c r="Y182" s="29"/>
      <c r="Z182" s="29"/>
      <c r="AA182" s="29"/>
      <c r="AB182" s="29"/>
      <c r="AC182" s="29"/>
      <c r="AD182" s="29"/>
      <c r="AE182" s="29"/>
      <c r="AR182" s="150" t="s">
        <v>257</v>
      </c>
      <c r="AT182" s="150" t="s">
        <v>153</v>
      </c>
      <c r="AU182" s="150" t="s">
        <v>88</v>
      </c>
      <c r="AY182" s="14" t="s">
        <v>152</v>
      </c>
      <c r="BE182" s="151">
        <f t="shared" si="34"/>
        <v>0</v>
      </c>
      <c r="BF182" s="151">
        <f t="shared" si="35"/>
        <v>0</v>
      </c>
      <c r="BG182" s="151">
        <f t="shared" si="36"/>
        <v>0</v>
      </c>
      <c r="BH182" s="151">
        <f t="shared" si="37"/>
        <v>0</v>
      </c>
      <c r="BI182" s="151">
        <f t="shared" si="38"/>
        <v>0</v>
      </c>
      <c r="BJ182" s="14" t="s">
        <v>86</v>
      </c>
      <c r="BK182" s="151">
        <f t="shared" si="39"/>
        <v>0</v>
      </c>
      <c r="BL182" s="14" t="s">
        <v>257</v>
      </c>
      <c r="BM182" s="150" t="s">
        <v>936</v>
      </c>
    </row>
    <row r="183" spans="1:65" s="2" customFormat="1" ht="24.15" customHeight="1">
      <c r="A183" s="29"/>
      <c r="B183" s="137"/>
      <c r="C183" s="160" t="s">
        <v>468</v>
      </c>
      <c r="D183" s="160" t="s">
        <v>262</v>
      </c>
      <c r="E183" s="161" t="s">
        <v>931</v>
      </c>
      <c r="F183" s="162" t="s">
        <v>932</v>
      </c>
      <c r="G183" s="163" t="s">
        <v>196</v>
      </c>
      <c r="H183" s="164">
        <v>85.525000000000006</v>
      </c>
      <c r="I183" s="165"/>
      <c r="J183" s="166"/>
      <c r="K183" s="167">
        <f t="shared" si="27"/>
        <v>0</v>
      </c>
      <c r="L183" s="162" t="s">
        <v>173</v>
      </c>
      <c r="M183" s="168"/>
      <c r="N183" s="169" t="s">
        <v>1</v>
      </c>
      <c r="O183" s="146" t="s">
        <v>41</v>
      </c>
      <c r="P183" s="147">
        <f t="shared" si="28"/>
        <v>0</v>
      </c>
      <c r="Q183" s="147">
        <f t="shared" si="29"/>
        <v>0</v>
      </c>
      <c r="R183" s="147">
        <f t="shared" si="30"/>
        <v>0</v>
      </c>
      <c r="S183" s="55"/>
      <c r="T183" s="148">
        <f t="shared" si="31"/>
        <v>0</v>
      </c>
      <c r="U183" s="148">
        <v>2.9999999999999997E-4</v>
      </c>
      <c r="V183" s="148">
        <f t="shared" si="32"/>
        <v>2.56575E-2</v>
      </c>
      <c r="W183" s="148">
        <v>0</v>
      </c>
      <c r="X183" s="149">
        <f t="shared" si="33"/>
        <v>0</v>
      </c>
      <c r="Y183" s="29"/>
      <c r="Z183" s="29"/>
      <c r="AA183" s="29"/>
      <c r="AB183" s="29"/>
      <c r="AC183" s="29"/>
      <c r="AD183" s="29"/>
      <c r="AE183" s="29"/>
      <c r="AR183" s="150" t="s">
        <v>265</v>
      </c>
      <c r="AT183" s="150" t="s">
        <v>262</v>
      </c>
      <c r="AU183" s="150" t="s">
        <v>88</v>
      </c>
      <c r="AY183" s="14" t="s">
        <v>152</v>
      </c>
      <c r="BE183" s="151">
        <f t="shared" si="34"/>
        <v>0</v>
      </c>
      <c r="BF183" s="151">
        <f t="shared" si="35"/>
        <v>0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86</v>
      </c>
      <c r="BK183" s="151">
        <f t="shared" si="39"/>
        <v>0</v>
      </c>
      <c r="BL183" s="14" t="s">
        <v>257</v>
      </c>
      <c r="BM183" s="150" t="s">
        <v>937</v>
      </c>
    </row>
    <row r="184" spans="1:65" s="2" customFormat="1" ht="24.15" customHeight="1">
      <c r="A184" s="29"/>
      <c r="B184" s="137"/>
      <c r="C184" s="138" t="s">
        <v>472</v>
      </c>
      <c r="D184" s="138" t="s">
        <v>153</v>
      </c>
      <c r="E184" s="139" t="s">
        <v>938</v>
      </c>
      <c r="F184" s="140" t="s">
        <v>939</v>
      </c>
      <c r="G184" s="141" t="s">
        <v>196</v>
      </c>
      <c r="H184" s="142">
        <v>113.425</v>
      </c>
      <c r="I184" s="143"/>
      <c r="J184" s="143"/>
      <c r="K184" s="144">
        <f t="shared" si="27"/>
        <v>0</v>
      </c>
      <c r="L184" s="140" t="s">
        <v>173</v>
      </c>
      <c r="M184" s="30"/>
      <c r="N184" s="145" t="s">
        <v>1</v>
      </c>
      <c r="O184" s="146" t="s">
        <v>41</v>
      </c>
      <c r="P184" s="147">
        <f t="shared" si="28"/>
        <v>0</v>
      </c>
      <c r="Q184" s="147">
        <f t="shared" si="29"/>
        <v>0</v>
      </c>
      <c r="R184" s="147">
        <f t="shared" si="30"/>
        <v>0</v>
      </c>
      <c r="S184" s="55"/>
      <c r="T184" s="148">
        <f t="shared" si="31"/>
        <v>0</v>
      </c>
      <c r="U184" s="148">
        <v>1.8799999999999999E-3</v>
      </c>
      <c r="V184" s="148">
        <f t="shared" si="32"/>
        <v>0.21323899999999998</v>
      </c>
      <c r="W184" s="148">
        <v>0</v>
      </c>
      <c r="X184" s="149">
        <f t="shared" si="33"/>
        <v>0</v>
      </c>
      <c r="Y184" s="29"/>
      <c r="Z184" s="29"/>
      <c r="AA184" s="29"/>
      <c r="AB184" s="29"/>
      <c r="AC184" s="29"/>
      <c r="AD184" s="29"/>
      <c r="AE184" s="29"/>
      <c r="AR184" s="150" t="s">
        <v>257</v>
      </c>
      <c r="AT184" s="150" t="s">
        <v>153</v>
      </c>
      <c r="AU184" s="150" t="s">
        <v>88</v>
      </c>
      <c r="AY184" s="14" t="s">
        <v>152</v>
      </c>
      <c r="BE184" s="151">
        <f t="shared" si="34"/>
        <v>0</v>
      </c>
      <c r="BF184" s="151">
        <f t="shared" si="35"/>
        <v>0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86</v>
      </c>
      <c r="BK184" s="151">
        <f t="shared" si="39"/>
        <v>0</v>
      </c>
      <c r="BL184" s="14" t="s">
        <v>257</v>
      </c>
      <c r="BM184" s="150" t="s">
        <v>940</v>
      </c>
    </row>
    <row r="185" spans="1:65" s="2" customFormat="1" ht="24.15" customHeight="1">
      <c r="A185" s="29"/>
      <c r="B185" s="137"/>
      <c r="C185" s="138" t="s">
        <v>476</v>
      </c>
      <c r="D185" s="138" t="s">
        <v>153</v>
      </c>
      <c r="E185" s="139" t="s">
        <v>413</v>
      </c>
      <c r="F185" s="140" t="s">
        <v>414</v>
      </c>
      <c r="G185" s="141" t="s">
        <v>304</v>
      </c>
      <c r="H185" s="170"/>
      <c r="I185" s="143"/>
      <c r="J185" s="143"/>
      <c r="K185" s="144">
        <f t="shared" si="27"/>
        <v>0</v>
      </c>
      <c r="L185" s="140" t="s">
        <v>173</v>
      </c>
      <c r="M185" s="30"/>
      <c r="N185" s="145" t="s">
        <v>1</v>
      </c>
      <c r="O185" s="146" t="s">
        <v>41</v>
      </c>
      <c r="P185" s="147">
        <f t="shared" si="28"/>
        <v>0</v>
      </c>
      <c r="Q185" s="147">
        <f t="shared" si="29"/>
        <v>0</v>
      </c>
      <c r="R185" s="147">
        <f t="shared" si="30"/>
        <v>0</v>
      </c>
      <c r="S185" s="55"/>
      <c r="T185" s="148">
        <f t="shared" si="31"/>
        <v>0</v>
      </c>
      <c r="U185" s="148">
        <v>0</v>
      </c>
      <c r="V185" s="148">
        <f t="shared" si="32"/>
        <v>0</v>
      </c>
      <c r="W185" s="148">
        <v>0</v>
      </c>
      <c r="X185" s="149">
        <f t="shared" si="33"/>
        <v>0</v>
      </c>
      <c r="Y185" s="29"/>
      <c r="Z185" s="29"/>
      <c r="AA185" s="29"/>
      <c r="AB185" s="29"/>
      <c r="AC185" s="29"/>
      <c r="AD185" s="29"/>
      <c r="AE185" s="29"/>
      <c r="AR185" s="150" t="s">
        <v>257</v>
      </c>
      <c r="AT185" s="150" t="s">
        <v>153</v>
      </c>
      <c r="AU185" s="150" t="s">
        <v>88</v>
      </c>
      <c r="AY185" s="14" t="s">
        <v>152</v>
      </c>
      <c r="BE185" s="151">
        <f t="shared" si="34"/>
        <v>0</v>
      </c>
      <c r="BF185" s="151">
        <f t="shared" si="35"/>
        <v>0</v>
      </c>
      <c r="BG185" s="151">
        <f t="shared" si="36"/>
        <v>0</v>
      </c>
      <c r="BH185" s="151">
        <f t="shared" si="37"/>
        <v>0</v>
      </c>
      <c r="BI185" s="151">
        <f t="shared" si="38"/>
        <v>0</v>
      </c>
      <c r="BJ185" s="14" t="s">
        <v>86</v>
      </c>
      <c r="BK185" s="151">
        <f t="shared" si="39"/>
        <v>0</v>
      </c>
      <c r="BL185" s="14" t="s">
        <v>257</v>
      </c>
      <c r="BM185" s="150" t="s">
        <v>941</v>
      </c>
    </row>
    <row r="186" spans="1:65" s="12" customFormat="1" ht="22.8" customHeight="1">
      <c r="B186" s="125"/>
      <c r="D186" s="126" t="s">
        <v>77</v>
      </c>
      <c r="E186" s="152" t="s">
        <v>942</v>
      </c>
      <c r="F186" s="152" t="s">
        <v>943</v>
      </c>
      <c r="I186" s="128"/>
      <c r="J186" s="128"/>
      <c r="K186" s="153">
        <f>BK186</f>
        <v>0</v>
      </c>
      <c r="M186" s="125"/>
      <c r="N186" s="130"/>
      <c r="O186" s="131"/>
      <c r="P186" s="131"/>
      <c r="Q186" s="132">
        <f>SUM(Q187:Q191)</f>
        <v>0</v>
      </c>
      <c r="R186" s="132">
        <f>SUM(R187:R191)</f>
        <v>0</v>
      </c>
      <c r="S186" s="131"/>
      <c r="T186" s="133">
        <f>SUM(T187:T191)</f>
        <v>0</v>
      </c>
      <c r="U186" s="131"/>
      <c r="V186" s="133">
        <f>SUM(V187:V191)</f>
        <v>9.6760000000000013E-2</v>
      </c>
      <c r="W186" s="131"/>
      <c r="X186" s="134">
        <f>SUM(X187:X191)</f>
        <v>0</v>
      </c>
      <c r="AR186" s="126" t="s">
        <v>88</v>
      </c>
      <c r="AT186" s="135" t="s">
        <v>77</v>
      </c>
      <c r="AU186" s="135" t="s">
        <v>86</v>
      </c>
      <c r="AY186" s="126" t="s">
        <v>152</v>
      </c>
      <c r="BK186" s="136">
        <f>SUM(BK187:BK191)</f>
        <v>0</v>
      </c>
    </row>
    <row r="187" spans="1:65" s="2" customFormat="1" ht="16.5" customHeight="1">
      <c r="A187" s="29"/>
      <c r="B187" s="137"/>
      <c r="C187" s="138" t="s">
        <v>480</v>
      </c>
      <c r="D187" s="138" t="s">
        <v>153</v>
      </c>
      <c r="E187" s="139" t="s">
        <v>944</v>
      </c>
      <c r="F187" s="140" t="s">
        <v>945</v>
      </c>
      <c r="G187" s="141" t="s">
        <v>172</v>
      </c>
      <c r="H187" s="142">
        <v>1</v>
      </c>
      <c r="I187" s="143"/>
      <c r="J187" s="143"/>
      <c r="K187" s="144">
        <f>ROUND(P187*H187,2)</f>
        <v>0</v>
      </c>
      <c r="L187" s="140" t="s">
        <v>1</v>
      </c>
      <c r="M187" s="30"/>
      <c r="N187" s="145" t="s">
        <v>1</v>
      </c>
      <c r="O187" s="146" t="s">
        <v>41</v>
      </c>
      <c r="P187" s="147">
        <f>I187+J187</f>
        <v>0</v>
      </c>
      <c r="Q187" s="147">
        <f>ROUND(I187*H187,2)</f>
        <v>0</v>
      </c>
      <c r="R187" s="147">
        <f>ROUND(J187*H187,2)</f>
        <v>0</v>
      </c>
      <c r="S187" s="55"/>
      <c r="T187" s="148">
        <f>S187*H187</f>
        <v>0</v>
      </c>
      <c r="U187" s="148">
        <v>0</v>
      </c>
      <c r="V187" s="148">
        <f>U187*H187</f>
        <v>0</v>
      </c>
      <c r="W187" s="148">
        <v>0</v>
      </c>
      <c r="X187" s="149">
        <f>W187*H187</f>
        <v>0</v>
      </c>
      <c r="Y187" s="29"/>
      <c r="Z187" s="29"/>
      <c r="AA187" s="29"/>
      <c r="AB187" s="29"/>
      <c r="AC187" s="29"/>
      <c r="AD187" s="29"/>
      <c r="AE187" s="29"/>
      <c r="AR187" s="150" t="s">
        <v>257</v>
      </c>
      <c r="AT187" s="150" t="s">
        <v>153</v>
      </c>
      <c r="AU187" s="150" t="s">
        <v>88</v>
      </c>
      <c r="AY187" s="14" t="s">
        <v>152</v>
      </c>
      <c r="BE187" s="151">
        <f>IF(O187="základní",K187,0)</f>
        <v>0</v>
      </c>
      <c r="BF187" s="151">
        <f>IF(O187="snížená",K187,0)</f>
        <v>0</v>
      </c>
      <c r="BG187" s="151">
        <f>IF(O187="zákl. přenesená",K187,0)</f>
        <v>0</v>
      </c>
      <c r="BH187" s="151">
        <f>IF(O187="sníž. přenesená",K187,0)</f>
        <v>0</v>
      </c>
      <c r="BI187" s="151">
        <f>IF(O187="nulová",K187,0)</f>
        <v>0</v>
      </c>
      <c r="BJ187" s="14" t="s">
        <v>86</v>
      </c>
      <c r="BK187" s="151">
        <f>ROUND(P187*H187,2)</f>
        <v>0</v>
      </c>
      <c r="BL187" s="14" t="s">
        <v>257</v>
      </c>
      <c r="BM187" s="150" t="s">
        <v>946</v>
      </c>
    </row>
    <row r="188" spans="1:65" s="2" customFormat="1" ht="22.8">
      <c r="A188" s="29"/>
      <c r="B188" s="137"/>
      <c r="C188" s="138" t="s">
        <v>101</v>
      </c>
      <c r="D188" s="138" t="s">
        <v>153</v>
      </c>
      <c r="E188" s="139" t="s">
        <v>947</v>
      </c>
      <c r="F188" s="140" t="s">
        <v>948</v>
      </c>
      <c r="G188" s="141" t="s">
        <v>325</v>
      </c>
      <c r="H188" s="142">
        <v>4</v>
      </c>
      <c r="I188" s="143"/>
      <c r="J188" s="143"/>
      <c r="K188" s="144">
        <f>ROUND(P188*H188,2)</f>
        <v>0</v>
      </c>
      <c r="L188" s="140" t="s">
        <v>173</v>
      </c>
      <c r="M188" s="30"/>
      <c r="N188" s="145" t="s">
        <v>1</v>
      </c>
      <c r="O188" s="146" t="s">
        <v>41</v>
      </c>
      <c r="P188" s="147">
        <f>I188+J188</f>
        <v>0</v>
      </c>
      <c r="Q188" s="147">
        <f>ROUND(I188*H188,2)</f>
        <v>0</v>
      </c>
      <c r="R188" s="147">
        <f>ROUND(J188*H188,2)</f>
        <v>0</v>
      </c>
      <c r="S188" s="55"/>
      <c r="T188" s="148">
        <f>S188*H188</f>
        <v>0</v>
      </c>
      <c r="U188" s="148">
        <v>1.6800000000000001E-3</v>
      </c>
      <c r="V188" s="148">
        <f>U188*H188</f>
        <v>6.7200000000000003E-3</v>
      </c>
      <c r="W188" s="148">
        <v>0</v>
      </c>
      <c r="X188" s="149">
        <f>W188*H188</f>
        <v>0</v>
      </c>
      <c r="Y188" s="29"/>
      <c r="Z188" s="29"/>
      <c r="AA188" s="29"/>
      <c r="AB188" s="29"/>
      <c r="AC188" s="29"/>
      <c r="AD188" s="29"/>
      <c r="AE188" s="29"/>
      <c r="AR188" s="150" t="s">
        <v>257</v>
      </c>
      <c r="AT188" s="150" t="s">
        <v>153</v>
      </c>
      <c r="AU188" s="150" t="s">
        <v>88</v>
      </c>
      <c r="AY188" s="14" t="s">
        <v>152</v>
      </c>
      <c r="BE188" s="151">
        <f>IF(O188="základní",K188,0)</f>
        <v>0</v>
      </c>
      <c r="BF188" s="151">
        <f>IF(O188="snížená",K188,0)</f>
        <v>0</v>
      </c>
      <c r="BG188" s="151">
        <f>IF(O188="zákl. přenesená",K188,0)</f>
        <v>0</v>
      </c>
      <c r="BH188" s="151">
        <f>IF(O188="sníž. přenesená",K188,0)</f>
        <v>0</v>
      </c>
      <c r="BI188" s="151">
        <f>IF(O188="nulová",K188,0)</f>
        <v>0</v>
      </c>
      <c r="BJ188" s="14" t="s">
        <v>86</v>
      </c>
      <c r="BK188" s="151">
        <f>ROUND(P188*H188,2)</f>
        <v>0</v>
      </c>
      <c r="BL188" s="14" t="s">
        <v>257</v>
      </c>
      <c r="BM188" s="150" t="s">
        <v>949</v>
      </c>
    </row>
    <row r="189" spans="1:65" s="2" customFormat="1" ht="22.8">
      <c r="A189" s="29"/>
      <c r="B189" s="137"/>
      <c r="C189" s="138" t="s">
        <v>487</v>
      </c>
      <c r="D189" s="138" t="s">
        <v>153</v>
      </c>
      <c r="E189" s="139" t="s">
        <v>950</v>
      </c>
      <c r="F189" s="140" t="s">
        <v>951</v>
      </c>
      <c r="G189" s="141" t="s">
        <v>325</v>
      </c>
      <c r="H189" s="142">
        <v>44</v>
      </c>
      <c r="I189" s="143"/>
      <c r="J189" s="143"/>
      <c r="K189" s="144">
        <f>ROUND(P189*H189,2)</f>
        <v>0</v>
      </c>
      <c r="L189" s="140" t="s">
        <v>173</v>
      </c>
      <c r="M189" s="30"/>
      <c r="N189" s="145" t="s">
        <v>1</v>
      </c>
      <c r="O189" s="146" t="s">
        <v>41</v>
      </c>
      <c r="P189" s="147">
        <f>I189+J189</f>
        <v>0</v>
      </c>
      <c r="Q189" s="147">
        <f>ROUND(I189*H189,2)</f>
        <v>0</v>
      </c>
      <c r="R189" s="147">
        <f>ROUND(J189*H189,2)</f>
        <v>0</v>
      </c>
      <c r="S189" s="55"/>
      <c r="T189" s="148">
        <f>S189*H189</f>
        <v>0</v>
      </c>
      <c r="U189" s="148">
        <v>1.91E-3</v>
      </c>
      <c r="V189" s="148">
        <f>U189*H189</f>
        <v>8.4040000000000004E-2</v>
      </c>
      <c r="W189" s="148">
        <v>0</v>
      </c>
      <c r="X189" s="149">
        <f>W189*H189</f>
        <v>0</v>
      </c>
      <c r="Y189" s="29"/>
      <c r="Z189" s="29"/>
      <c r="AA189" s="29"/>
      <c r="AB189" s="29"/>
      <c r="AC189" s="29"/>
      <c r="AD189" s="29"/>
      <c r="AE189" s="29"/>
      <c r="AR189" s="150" t="s">
        <v>257</v>
      </c>
      <c r="AT189" s="150" t="s">
        <v>153</v>
      </c>
      <c r="AU189" s="150" t="s">
        <v>88</v>
      </c>
      <c r="AY189" s="14" t="s">
        <v>152</v>
      </c>
      <c r="BE189" s="151">
        <f>IF(O189="základní",K189,0)</f>
        <v>0</v>
      </c>
      <c r="BF189" s="151">
        <f>IF(O189="snížená",K189,0)</f>
        <v>0</v>
      </c>
      <c r="BG189" s="151">
        <f>IF(O189="zákl. přenesená",K189,0)</f>
        <v>0</v>
      </c>
      <c r="BH189" s="151">
        <f>IF(O189="sníž. přenesená",K189,0)</f>
        <v>0</v>
      </c>
      <c r="BI189" s="151">
        <f>IF(O189="nulová",K189,0)</f>
        <v>0</v>
      </c>
      <c r="BJ189" s="14" t="s">
        <v>86</v>
      </c>
      <c r="BK189" s="151">
        <f>ROUND(P189*H189,2)</f>
        <v>0</v>
      </c>
      <c r="BL189" s="14" t="s">
        <v>257</v>
      </c>
      <c r="BM189" s="150" t="s">
        <v>952</v>
      </c>
    </row>
    <row r="190" spans="1:65" s="2" customFormat="1" ht="24.15" customHeight="1">
      <c r="A190" s="29"/>
      <c r="B190" s="137"/>
      <c r="C190" s="138" t="s">
        <v>491</v>
      </c>
      <c r="D190" s="138" t="s">
        <v>153</v>
      </c>
      <c r="E190" s="139" t="s">
        <v>953</v>
      </c>
      <c r="F190" s="140" t="s">
        <v>954</v>
      </c>
      <c r="G190" s="141" t="s">
        <v>172</v>
      </c>
      <c r="H190" s="142">
        <v>4</v>
      </c>
      <c r="I190" s="143"/>
      <c r="J190" s="143"/>
      <c r="K190" s="144">
        <f>ROUND(P190*H190,2)</f>
        <v>0</v>
      </c>
      <c r="L190" s="140" t="s">
        <v>173</v>
      </c>
      <c r="M190" s="30"/>
      <c r="N190" s="145" t="s">
        <v>1</v>
      </c>
      <c r="O190" s="146" t="s">
        <v>41</v>
      </c>
      <c r="P190" s="147">
        <f>I190+J190</f>
        <v>0</v>
      </c>
      <c r="Q190" s="147">
        <f>ROUND(I190*H190,2)</f>
        <v>0</v>
      </c>
      <c r="R190" s="147">
        <f>ROUND(J190*H190,2)</f>
        <v>0</v>
      </c>
      <c r="S190" s="55"/>
      <c r="T190" s="148">
        <f>S190*H190</f>
        <v>0</v>
      </c>
      <c r="U190" s="148">
        <v>1.5E-3</v>
      </c>
      <c r="V190" s="148">
        <f>U190*H190</f>
        <v>6.0000000000000001E-3</v>
      </c>
      <c r="W190" s="148">
        <v>0</v>
      </c>
      <c r="X190" s="149">
        <f>W190*H190</f>
        <v>0</v>
      </c>
      <c r="Y190" s="29"/>
      <c r="Z190" s="29"/>
      <c r="AA190" s="29"/>
      <c r="AB190" s="29"/>
      <c r="AC190" s="29"/>
      <c r="AD190" s="29"/>
      <c r="AE190" s="29"/>
      <c r="AR190" s="150" t="s">
        <v>257</v>
      </c>
      <c r="AT190" s="150" t="s">
        <v>153</v>
      </c>
      <c r="AU190" s="150" t="s">
        <v>88</v>
      </c>
      <c r="AY190" s="14" t="s">
        <v>152</v>
      </c>
      <c r="BE190" s="151">
        <f>IF(O190="základní",K190,0)</f>
        <v>0</v>
      </c>
      <c r="BF190" s="151">
        <f>IF(O190="snížená",K190,0)</f>
        <v>0</v>
      </c>
      <c r="BG190" s="151">
        <f>IF(O190="zákl. přenesená",K190,0)</f>
        <v>0</v>
      </c>
      <c r="BH190" s="151">
        <f>IF(O190="sníž. přenesená",K190,0)</f>
        <v>0</v>
      </c>
      <c r="BI190" s="151">
        <f>IF(O190="nulová",K190,0)</f>
        <v>0</v>
      </c>
      <c r="BJ190" s="14" t="s">
        <v>86</v>
      </c>
      <c r="BK190" s="151">
        <f>ROUND(P190*H190,2)</f>
        <v>0</v>
      </c>
      <c r="BL190" s="14" t="s">
        <v>257</v>
      </c>
      <c r="BM190" s="150" t="s">
        <v>955</v>
      </c>
    </row>
    <row r="191" spans="1:65" s="2" customFormat="1" ht="24.15" customHeight="1">
      <c r="A191" s="29"/>
      <c r="B191" s="137"/>
      <c r="C191" s="138" t="s">
        <v>497</v>
      </c>
      <c r="D191" s="138" t="s">
        <v>153</v>
      </c>
      <c r="E191" s="139" t="s">
        <v>956</v>
      </c>
      <c r="F191" s="140" t="s">
        <v>957</v>
      </c>
      <c r="G191" s="141" t="s">
        <v>304</v>
      </c>
      <c r="H191" s="170"/>
      <c r="I191" s="143"/>
      <c r="J191" s="143"/>
      <c r="K191" s="144">
        <f>ROUND(P191*H191,2)</f>
        <v>0</v>
      </c>
      <c r="L191" s="140" t="s">
        <v>173</v>
      </c>
      <c r="M191" s="30"/>
      <c r="N191" s="154" t="s">
        <v>1</v>
      </c>
      <c r="O191" s="155" t="s">
        <v>41</v>
      </c>
      <c r="P191" s="156">
        <f>I191+J191</f>
        <v>0</v>
      </c>
      <c r="Q191" s="156">
        <f>ROUND(I191*H191,2)</f>
        <v>0</v>
      </c>
      <c r="R191" s="156">
        <f>ROUND(J191*H191,2)</f>
        <v>0</v>
      </c>
      <c r="S191" s="157"/>
      <c r="T191" s="158">
        <f>S191*H191</f>
        <v>0</v>
      </c>
      <c r="U191" s="158">
        <v>0</v>
      </c>
      <c r="V191" s="158">
        <f>U191*H191</f>
        <v>0</v>
      </c>
      <c r="W191" s="158">
        <v>0</v>
      </c>
      <c r="X191" s="159">
        <f>W191*H191</f>
        <v>0</v>
      </c>
      <c r="Y191" s="29"/>
      <c r="Z191" s="29"/>
      <c r="AA191" s="29"/>
      <c r="AB191" s="29"/>
      <c r="AC191" s="29"/>
      <c r="AD191" s="29"/>
      <c r="AE191" s="29"/>
      <c r="AR191" s="150" t="s">
        <v>257</v>
      </c>
      <c r="AT191" s="150" t="s">
        <v>153</v>
      </c>
      <c r="AU191" s="150" t="s">
        <v>88</v>
      </c>
      <c r="AY191" s="14" t="s">
        <v>152</v>
      </c>
      <c r="BE191" s="151">
        <f>IF(O191="základní",K191,0)</f>
        <v>0</v>
      </c>
      <c r="BF191" s="151">
        <f>IF(O191="snížená",K191,0)</f>
        <v>0</v>
      </c>
      <c r="BG191" s="151">
        <f>IF(O191="zákl. přenesená",K191,0)</f>
        <v>0</v>
      </c>
      <c r="BH191" s="151">
        <f>IF(O191="sníž. přenesená",K191,0)</f>
        <v>0</v>
      </c>
      <c r="BI191" s="151">
        <f>IF(O191="nulová",K191,0)</f>
        <v>0</v>
      </c>
      <c r="BJ191" s="14" t="s">
        <v>86</v>
      </c>
      <c r="BK191" s="151">
        <f>ROUND(P191*H191,2)</f>
        <v>0</v>
      </c>
      <c r="BL191" s="14" t="s">
        <v>257</v>
      </c>
      <c r="BM191" s="150" t="s">
        <v>958</v>
      </c>
    </row>
    <row r="192" spans="1:65" s="2" customFormat="1" ht="6.9" customHeight="1">
      <c r="A192" s="29"/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30"/>
      <c r="N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autoFilter ref="C126:L191"/>
  <mergeCells count="9">
    <mergeCell ref="E87:H87"/>
    <mergeCell ref="E117:H117"/>
    <mergeCell ref="E119:H11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106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959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ROUND(K125,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ROUND((SUM(BE125:BE184)),  2)</f>
        <v>0</v>
      </c>
      <c r="G35" s="29"/>
      <c r="H35" s="29"/>
      <c r="I35" s="94">
        <v>0.21</v>
      </c>
      <c r="J35" s="29"/>
      <c r="K35" s="91">
        <f>ROUND(((SUM(BE125:BE184))*I35),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ROUND((SUM(BF125:BF184)),  2)</f>
        <v>0</v>
      </c>
      <c r="G36" s="29"/>
      <c r="H36" s="29"/>
      <c r="I36" s="94">
        <v>0.15</v>
      </c>
      <c r="J36" s="29"/>
      <c r="K36" s="91">
        <f>ROUND(((SUM(BF125:BF184))*I36),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ROUND((SUM(BG125:BG184)),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ROUND((SUM(BH125:BH184)),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ROUND((SUM(BI125:BI184)),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60 - Zateplení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Q125</f>
        <v>0</v>
      </c>
      <c r="J96" s="68">
        <f t="shared" si="0"/>
        <v>0</v>
      </c>
      <c r="K96" s="68">
        <f>K125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181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K126</f>
        <v>0</v>
      </c>
      <c r="M97" s="106"/>
    </row>
    <row r="98" spans="1:31" s="10" customFormat="1" ht="19.95" customHeight="1">
      <c r="B98" s="110"/>
      <c r="D98" s="111" t="s">
        <v>182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K127</f>
        <v>0</v>
      </c>
      <c r="M98" s="110"/>
    </row>
    <row r="99" spans="1:31" s="10" customFormat="1" ht="19.95" customHeight="1">
      <c r="B99" s="110"/>
      <c r="D99" s="111" t="s">
        <v>183</v>
      </c>
      <c r="E99" s="112"/>
      <c r="F99" s="112"/>
      <c r="G99" s="112"/>
      <c r="H99" s="112"/>
      <c r="I99" s="113">
        <f>Q147</f>
        <v>0</v>
      </c>
      <c r="J99" s="113">
        <f>R147</f>
        <v>0</v>
      </c>
      <c r="K99" s="113">
        <f>K147</f>
        <v>0</v>
      </c>
      <c r="M99" s="110"/>
    </row>
    <row r="100" spans="1:31" s="10" customFormat="1" ht="19.95" customHeight="1">
      <c r="B100" s="110"/>
      <c r="D100" s="111" t="s">
        <v>184</v>
      </c>
      <c r="E100" s="112"/>
      <c r="F100" s="112"/>
      <c r="G100" s="112"/>
      <c r="H100" s="112"/>
      <c r="I100" s="113">
        <f>Q159</f>
        <v>0</v>
      </c>
      <c r="J100" s="113">
        <f>R159</f>
        <v>0</v>
      </c>
      <c r="K100" s="113">
        <f>K159</f>
        <v>0</v>
      </c>
      <c r="M100" s="110"/>
    </row>
    <row r="101" spans="1:31" s="10" customFormat="1" ht="19.95" customHeight="1">
      <c r="B101" s="110"/>
      <c r="D101" s="111" t="s">
        <v>185</v>
      </c>
      <c r="E101" s="112"/>
      <c r="F101" s="112"/>
      <c r="G101" s="112"/>
      <c r="H101" s="112"/>
      <c r="I101" s="113">
        <f>Q163</f>
        <v>0</v>
      </c>
      <c r="J101" s="113">
        <f>R163</f>
        <v>0</v>
      </c>
      <c r="K101" s="113">
        <f>K163</f>
        <v>0</v>
      </c>
      <c r="M101" s="110"/>
    </row>
    <row r="102" spans="1:31" s="9" customFormat="1" ht="24.9" customHeight="1">
      <c r="B102" s="106"/>
      <c r="D102" s="107" t="s">
        <v>186</v>
      </c>
      <c r="E102" s="108"/>
      <c r="F102" s="108"/>
      <c r="G102" s="108"/>
      <c r="H102" s="108"/>
      <c r="I102" s="109">
        <f>Q165</f>
        <v>0</v>
      </c>
      <c r="J102" s="109">
        <f>R165</f>
        <v>0</v>
      </c>
      <c r="K102" s="109">
        <f>K165</f>
        <v>0</v>
      </c>
      <c r="M102" s="106"/>
    </row>
    <row r="103" spans="1:31" s="10" customFormat="1" ht="19.95" customHeight="1">
      <c r="B103" s="110"/>
      <c r="D103" s="111" t="s">
        <v>960</v>
      </c>
      <c r="E103" s="112"/>
      <c r="F103" s="112"/>
      <c r="G103" s="112"/>
      <c r="H103" s="112"/>
      <c r="I103" s="113">
        <f>Q166</f>
        <v>0</v>
      </c>
      <c r="J103" s="113">
        <f>R166</f>
        <v>0</v>
      </c>
      <c r="K103" s="113">
        <f>K166</f>
        <v>0</v>
      </c>
      <c r="M103" s="110"/>
    </row>
    <row r="104" spans="1:31" s="10" customFormat="1" ht="19.95" customHeight="1">
      <c r="B104" s="110"/>
      <c r="D104" s="111" t="s">
        <v>575</v>
      </c>
      <c r="E104" s="112"/>
      <c r="F104" s="112"/>
      <c r="G104" s="112"/>
      <c r="H104" s="112"/>
      <c r="I104" s="113">
        <f>Q169</f>
        <v>0</v>
      </c>
      <c r="J104" s="113">
        <f>R169</f>
        <v>0</v>
      </c>
      <c r="K104" s="113">
        <f>K169</f>
        <v>0</v>
      </c>
      <c r="M104" s="110"/>
    </row>
    <row r="105" spans="1:31" s="10" customFormat="1" ht="19.95" customHeight="1">
      <c r="B105" s="110"/>
      <c r="D105" s="111" t="s">
        <v>576</v>
      </c>
      <c r="E105" s="112"/>
      <c r="F105" s="112"/>
      <c r="G105" s="112"/>
      <c r="H105" s="112"/>
      <c r="I105" s="113">
        <f>Q180</f>
        <v>0</v>
      </c>
      <c r="J105" s="113">
        <f>R180</f>
        <v>0</v>
      </c>
      <c r="K105" s="113">
        <f>K180</f>
        <v>0</v>
      </c>
      <c r="M105" s="110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132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17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0" t="str">
        <f>E7</f>
        <v>Rekonstrukce a půdní vestavba ZUŠ Luby</v>
      </c>
      <c r="F115" s="211"/>
      <c r="G115" s="211"/>
      <c r="H115" s="211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117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75" t="str">
        <f>E9</f>
        <v>60 - Zateplení</v>
      </c>
      <c r="F117" s="212"/>
      <c r="G117" s="212"/>
      <c r="H117" s="212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21</v>
      </c>
      <c r="D119" s="29"/>
      <c r="E119" s="29"/>
      <c r="F119" s="22" t="str">
        <f>F12</f>
        <v>Luby</v>
      </c>
      <c r="G119" s="29"/>
      <c r="H119" s="29"/>
      <c r="I119" s="24" t="s">
        <v>23</v>
      </c>
      <c r="J119" s="52" t="str">
        <f>IF(J12="","",J12)</f>
        <v>28. 12. 2022</v>
      </c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25</v>
      </c>
      <c r="D121" s="29"/>
      <c r="E121" s="29"/>
      <c r="F121" s="22" t="str">
        <f>E15</f>
        <v>Město Luby</v>
      </c>
      <c r="G121" s="29"/>
      <c r="H121" s="29"/>
      <c r="I121" s="24" t="s">
        <v>31</v>
      </c>
      <c r="J121" s="27" t="str">
        <f>E21</f>
        <v>Nováček J.</v>
      </c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15" customHeight="1">
      <c r="A122" s="29"/>
      <c r="B122" s="30"/>
      <c r="C122" s="24" t="s">
        <v>29</v>
      </c>
      <c r="D122" s="29"/>
      <c r="E122" s="29"/>
      <c r="F122" s="22" t="str">
        <f>IF(E18="","",E18)</f>
        <v>Vyplň údaj</v>
      </c>
      <c r="G122" s="29"/>
      <c r="H122" s="29"/>
      <c r="I122" s="24" t="s">
        <v>33</v>
      </c>
      <c r="J122" s="27" t="str">
        <f>E24</f>
        <v>Milan Hájek</v>
      </c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4"/>
      <c r="B124" s="115"/>
      <c r="C124" s="116" t="s">
        <v>133</v>
      </c>
      <c r="D124" s="117" t="s">
        <v>61</v>
      </c>
      <c r="E124" s="117" t="s">
        <v>57</v>
      </c>
      <c r="F124" s="117" t="s">
        <v>58</v>
      </c>
      <c r="G124" s="117" t="s">
        <v>134</v>
      </c>
      <c r="H124" s="117" t="s">
        <v>135</v>
      </c>
      <c r="I124" s="117" t="s">
        <v>136</v>
      </c>
      <c r="J124" s="117" t="s">
        <v>137</v>
      </c>
      <c r="K124" s="117" t="s">
        <v>125</v>
      </c>
      <c r="L124" s="118" t="s">
        <v>138</v>
      </c>
      <c r="M124" s="119"/>
      <c r="N124" s="59" t="s">
        <v>1</v>
      </c>
      <c r="O124" s="60" t="s">
        <v>40</v>
      </c>
      <c r="P124" s="60" t="s">
        <v>139</v>
      </c>
      <c r="Q124" s="60" t="s">
        <v>140</v>
      </c>
      <c r="R124" s="60" t="s">
        <v>141</v>
      </c>
      <c r="S124" s="60" t="s">
        <v>142</v>
      </c>
      <c r="T124" s="60" t="s">
        <v>143</v>
      </c>
      <c r="U124" s="60" t="s">
        <v>144</v>
      </c>
      <c r="V124" s="60" t="s">
        <v>145</v>
      </c>
      <c r="W124" s="60" t="s">
        <v>146</v>
      </c>
      <c r="X124" s="61" t="s">
        <v>147</v>
      </c>
      <c r="Y124" s="114"/>
      <c r="Z124" s="114"/>
      <c r="AA124" s="114"/>
      <c r="AB124" s="114"/>
      <c r="AC124" s="114"/>
      <c r="AD124" s="114"/>
      <c r="AE124" s="114"/>
    </row>
    <row r="125" spans="1:65" s="2" customFormat="1" ht="22.8" customHeight="1">
      <c r="A125" s="29"/>
      <c r="B125" s="30"/>
      <c r="C125" s="66" t="s">
        <v>148</v>
      </c>
      <c r="D125" s="29"/>
      <c r="E125" s="29"/>
      <c r="F125" s="29"/>
      <c r="G125" s="29"/>
      <c r="H125" s="29"/>
      <c r="I125" s="29"/>
      <c r="J125" s="29"/>
      <c r="K125" s="120">
        <f>BK125</f>
        <v>0</v>
      </c>
      <c r="L125" s="29"/>
      <c r="M125" s="30"/>
      <c r="N125" s="62"/>
      <c r="O125" s="53"/>
      <c r="P125" s="63"/>
      <c r="Q125" s="121">
        <f>Q126+Q165</f>
        <v>0</v>
      </c>
      <c r="R125" s="121">
        <f>R126+R165</f>
        <v>0</v>
      </c>
      <c r="S125" s="63"/>
      <c r="T125" s="122">
        <f>T126+T165</f>
        <v>0</v>
      </c>
      <c r="U125" s="63"/>
      <c r="V125" s="122">
        <f>V126+V165</f>
        <v>12.387021920000002</v>
      </c>
      <c r="W125" s="63"/>
      <c r="X125" s="123">
        <f>X126+X165</f>
        <v>11.222632900000001</v>
      </c>
      <c r="Y125" s="29"/>
      <c r="Z125" s="29"/>
      <c r="AA125" s="29"/>
      <c r="AB125" s="29"/>
      <c r="AC125" s="29"/>
      <c r="AD125" s="29"/>
      <c r="AE125" s="29"/>
      <c r="AT125" s="14" t="s">
        <v>77</v>
      </c>
      <c r="AU125" s="14" t="s">
        <v>127</v>
      </c>
      <c r="BK125" s="124">
        <f>BK126+BK165</f>
        <v>0</v>
      </c>
    </row>
    <row r="126" spans="1:65" s="12" customFormat="1" ht="25.95" customHeight="1">
      <c r="B126" s="125"/>
      <c r="D126" s="126" t="s">
        <v>77</v>
      </c>
      <c r="E126" s="127" t="s">
        <v>190</v>
      </c>
      <c r="F126" s="127" t="s">
        <v>191</v>
      </c>
      <c r="I126" s="128"/>
      <c r="J126" s="128"/>
      <c r="K126" s="129">
        <f>BK126</f>
        <v>0</v>
      </c>
      <c r="M126" s="125"/>
      <c r="N126" s="130"/>
      <c r="O126" s="131"/>
      <c r="P126" s="131"/>
      <c r="Q126" s="132">
        <f>Q127+Q147+Q159+Q163</f>
        <v>0</v>
      </c>
      <c r="R126" s="132">
        <f>R127+R147+R159+R163</f>
        <v>0</v>
      </c>
      <c r="S126" s="131"/>
      <c r="T126" s="133">
        <f>T127+T147+T159+T163</f>
        <v>0</v>
      </c>
      <c r="U126" s="131"/>
      <c r="V126" s="133">
        <f>V127+V147+V159+V163</f>
        <v>11.942547320000003</v>
      </c>
      <c r="W126" s="131"/>
      <c r="X126" s="134">
        <f>X127+X147+X159+X163</f>
        <v>10.533716</v>
      </c>
      <c r="AR126" s="126" t="s">
        <v>86</v>
      </c>
      <c r="AT126" s="135" t="s">
        <v>77</v>
      </c>
      <c r="AU126" s="135" t="s">
        <v>78</v>
      </c>
      <c r="AY126" s="126" t="s">
        <v>152</v>
      </c>
      <c r="BK126" s="136">
        <f>BK127+BK147+BK159+BK163</f>
        <v>0</v>
      </c>
    </row>
    <row r="127" spans="1:65" s="12" customFormat="1" ht="22.8" customHeight="1">
      <c r="B127" s="125"/>
      <c r="D127" s="126" t="s">
        <v>77</v>
      </c>
      <c r="E127" s="152" t="s">
        <v>192</v>
      </c>
      <c r="F127" s="152" t="s">
        <v>193</v>
      </c>
      <c r="I127" s="128"/>
      <c r="J127" s="128"/>
      <c r="K127" s="153">
        <f>BK127</f>
        <v>0</v>
      </c>
      <c r="M127" s="125"/>
      <c r="N127" s="130"/>
      <c r="O127" s="131"/>
      <c r="P127" s="131"/>
      <c r="Q127" s="132">
        <f>SUM(Q128:Q146)</f>
        <v>0</v>
      </c>
      <c r="R127" s="132">
        <f>SUM(R128:R146)</f>
        <v>0</v>
      </c>
      <c r="S127" s="131"/>
      <c r="T127" s="133">
        <f>SUM(T128:T146)</f>
        <v>0</v>
      </c>
      <c r="U127" s="131"/>
      <c r="V127" s="133">
        <f>SUM(V128:V146)</f>
        <v>11.942547320000003</v>
      </c>
      <c r="W127" s="131"/>
      <c r="X127" s="134">
        <f>SUM(X128:X146)</f>
        <v>0</v>
      </c>
      <c r="AR127" s="126" t="s">
        <v>86</v>
      </c>
      <c r="AT127" s="135" t="s">
        <v>77</v>
      </c>
      <c r="AU127" s="135" t="s">
        <v>86</v>
      </c>
      <c r="AY127" s="126" t="s">
        <v>152</v>
      </c>
      <c r="BK127" s="136">
        <f>SUM(BK128:BK146)</f>
        <v>0</v>
      </c>
    </row>
    <row r="128" spans="1:65" s="2" customFormat="1" ht="24.15" customHeight="1">
      <c r="A128" s="29"/>
      <c r="B128" s="137"/>
      <c r="C128" s="138" t="s">
        <v>86</v>
      </c>
      <c r="D128" s="138" t="s">
        <v>153</v>
      </c>
      <c r="E128" s="139" t="s">
        <v>961</v>
      </c>
      <c r="F128" s="140" t="s">
        <v>962</v>
      </c>
      <c r="G128" s="141" t="s">
        <v>325</v>
      </c>
      <c r="H128" s="142">
        <v>54.78</v>
      </c>
      <c r="I128" s="143"/>
      <c r="J128" s="143"/>
      <c r="K128" s="144">
        <f t="shared" ref="K128:K146" si="1">ROUND(P128*H128,2)</f>
        <v>0</v>
      </c>
      <c r="L128" s="140" t="s">
        <v>173</v>
      </c>
      <c r="M128" s="30"/>
      <c r="N128" s="145" t="s">
        <v>1</v>
      </c>
      <c r="O128" s="146" t="s">
        <v>41</v>
      </c>
      <c r="P128" s="147">
        <f t="shared" ref="P128:P146" si="2">I128+J128</f>
        <v>0</v>
      </c>
      <c r="Q128" s="147">
        <f t="shared" ref="Q128:Q146" si="3">ROUND(I128*H128,2)</f>
        <v>0</v>
      </c>
      <c r="R128" s="147">
        <f t="shared" ref="R128:R146" si="4">ROUND(J128*H128,2)</f>
        <v>0</v>
      </c>
      <c r="S128" s="55"/>
      <c r="T128" s="148">
        <f t="shared" ref="T128:T146" si="5">S128*H128</f>
        <v>0</v>
      </c>
      <c r="U128" s="148">
        <v>0</v>
      </c>
      <c r="V128" s="148">
        <f t="shared" ref="V128:V146" si="6">U128*H128</f>
        <v>0</v>
      </c>
      <c r="W128" s="148">
        <v>0</v>
      </c>
      <c r="X128" s="149">
        <f t="shared" ref="X128:X146" si="7">W128*H128</f>
        <v>0</v>
      </c>
      <c r="Y128" s="29"/>
      <c r="Z128" s="29"/>
      <c r="AA128" s="29"/>
      <c r="AB128" s="29"/>
      <c r="AC128" s="29"/>
      <c r="AD128" s="29"/>
      <c r="AE128" s="29"/>
      <c r="AR128" s="150" t="s">
        <v>151</v>
      </c>
      <c r="AT128" s="150" t="s">
        <v>153</v>
      </c>
      <c r="AU128" s="150" t="s">
        <v>88</v>
      </c>
      <c r="AY128" s="14" t="s">
        <v>152</v>
      </c>
      <c r="BE128" s="151">
        <f t="shared" ref="BE128:BE146" si="8">IF(O128="základní",K128,0)</f>
        <v>0</v>
      </c>
      <c r="BF128" s="151">
        <f t="shared" ref="BF128:BF146" si="9">IF(O128="snížená",K128,0)</f>
        <v>0</v>
      </c>
      <c r="BG128" s="151">
        <f t="shared" ref="BG128:BG146" si="10">IF(O128="zákl. přenesená",K128,0)</f>
        <v>0</v>
      </c>
      <c r="BH128" s="151">
        <f t="shared" ref="BH128:BH146" si="11">IF(O128="sníž. přenesená",K128,0)</f>
        <v>0</v>
      </c>
      <c r="BI128" s="151">
        <f t="shared" ref="BI128:BI146" si="12">IF(O128="nulová",K128,0)</f>
        <v>0</v>
      </c>
      <c r="BJ128" s="14" t="s">
        <v>86</v>
      </c>
      <c r="BK128" s="151">
        <f t="shared" ref="BK128:BK146" si="13">ROUND(P128*H128,2)</f>
        <v>0</v>
      </c>
      <c r="BL128" s="14" t="s">
        <v>151</v>
      </c>
      <c r="BM128" s="150" t="s">
        <v>963</v>
      </c>
    </row>
    <row r="129" spans="1:65" s="2" customFormat="1" ht="24.15" customHeight="1">
      <c r="A129" s="29"/>
      <c r="B129" s="137"/>
      <c r="C129" s="160" t="s">
        <v>88</v>
      </c>
      <c r="D129" s="160" t="s">
        <v>262</v>
      </c>
      <c r="E129" s="161" t="s">
        <v>964</v>
      </c>
      <c r="F129" s="162" t="s">
        <v>965</v>
      </c>
      <c r="G129" s="163" t="s">
        <v>325</v>
      </c>
      <c r="H129" s="164">
        <v>54.78</v>
      </c>
      <c r="I129" s="165"/>
      <c r="J129" s="166"/>
      <c r="K129" s="167">
        <f t="shared" si="1"/>
        <v>0</v>
      </c>
      <c r="L129" s="162" t="s">
        <v>173</v>
      </c>
      <c r="M129" s="168"/>
      <c r="N129" s="169" t="s">
        <v>1</v>
      </c>
      <c r="O129" s="146" t="s">
        <v>41</v>
      </c>
      <c r="P129" s="147">
        <f t="shared" si="2"/>
        <v>0</v>
      </c>
      <c r="Q129" s="147">
        <f t="shared" si="3"/>
        <v>0</v>
      </c>
      <c r="R129" s="147">
        <f t="shared" si="4"/>
        <v>0</v>
      </c>
      <c r="S129" s="55"/>
      <c r="T129" s="148">
        <f t="shared" si="5"/>
        <v>0</v>
      </c>
      <c r="U129" s="148">
        <v>1E-4</v>
      </c>
      <c r="V129" s="148">
        <f t="shared" si="6"/>
        <v>5.4780000000000002E-3</v>
      </c>
      <c r="W129" s="148">
        <v>0</v>
      </c>
      <c r="X129" s="149">
        <f t="shared" si="7"/>
        <v>0</v>
      </c>
      <c r="Y129" s="29"/>
      <c r="Z129" s="29"/>
      <c r="AA129" s="29"/>
      <c r="AB129" s="29"/>
      <c r="AC129" s="29"/>
      <c r="AD129" s="29"/>
      <c r="AE129" s="29"/>
      <c r="AR129" s="150" t="s">
        <v>219</v>
      </c>
      <c r="AT129" s="150" t="s">
        <v>262</v>
      </c>
      <c r="AU129" s="150" t="s">
        <v>88</v>
      </c>
      <c r="AY129" s="14" t="s">
        <v>152</v>
      </c>
      <c r="BE129" s="151">
        <f t="shared" si="8"/>
        <v>0</v>
      </c>
      <c r="BF129" s="151">
        <f t="shared" si="9"/>
        <v>0</v>
      </c>
      <c r="BG129" s="151">
        <f t="shared" si="10"/>
        <v>0</v>
      </c>
      <c r="BH129" s="151">
        <f t="shared" si="11"/>
        <v>0</v>
      </c>
      <c r="BI129" s="151">
        <f t="shared" si="12"/>
        <v>0</v>
      </c>
      <c r="BJ129" s="14" t="s">
        <v>86</v>
      </c>
      <c r="BK129" s="151">
        <f t="shared" si="13"/>
        <v>0</v>
      </c>
      <c r="BL129" s="14" t="s">
        <v>151</v>
      </c>
      <c r="BM129" s="150" t="s">
        <v>966</v>
      </c>
    </row>
    <row r="130" spans="1:65" s="2" customFormat="1" ht="24.15" customHeight="1">
      <c r="A130" s="29"/>
      <c r="B130" s="137"/>
      <c r="C130" s="138" t="s">
        <v>169</v>
      </c>
      <c r="D130" s="138" t="s">
        <v>153</v>
      </c>
      <c r="E130" s="139" t="s">
        <v>967</v>
      </c>
      <c r="F130" s="140" t="s">
        <v>968</v>
      </c>
      <c r="G130" s="141" t="s">
        <v>325</v>
      </c>
      <c r="H130" s="142">
        <v>213.31</v>
      </c>
      <c r="I130" s="143"/>
      <c r="J130" s="143"/>
      <c r="K130" s="144">
        <f t="shared" si="1"/>
        <v>0</v>
      </c>
      <c r="L130" s="140" t="s">
        <v>173</v>
      </c>
      <c r="M130" s="30"/>
      <c r="N130" s="145" t="s">
        <v>1</v>
      </c>
      <c r="O130" s="146" t="s">
        <v>41</v>
      </c>
      <c r="P130" s="147">
        <f t="shared" si="2"/>
        <v>0</v>
      </c>
      <c r="Q130" s="147">
        <f t="shared" si="3"/>
        <v>0</v>
      </c>
      <c r="R130" s="147">
        <f t="shared" si="4"/>
        <v>0</v>
      </c>
      <c r="S130" s="55"/>
      <c r="T130" s="148">
        <f t="shared" si="5"/>
        <v>0</v>
      </c>
      <c r="U130" s="148">
        <v>0</v>
      </c>
      <c r="V130" s="148">
        <f t="shared" si="6"/>
        <v>0</v>
      </c>
      <c r="W130" s="148">
        <v>0</v>
      </c>
      <c r="X130" s="149">
        <f t="shared" si="7"/>
        <v>0</v>
      </c>
      <c r="Y130" s="29"/>
      <c r="Z130" s="29"/>
      <c r="AA130" s="29"/>
      <c r="AB130" s="29"/>
      <c r="AC130" s="29"/>
      <c r="AD130" s="29"/>
      <c r="AE130" s="29"/>
      <c r="AR130" s="150" t="s">
        <v>151</v>
      </c>
      <c r="AT130" s="150" t="s">
        <v>153</v>
      </c>
      <c r="AU130" s="150" t="s">
        <v>88</v>
      </c>
      <c r="AY130" s="14" t="s">
        <v>152</v>
      </c>
      <c r="BE130" s="151">
        <f t="shared" si="8"/>
        <v>0</v>
      </c>
      <c r="BF130" s="151">
        <f t="shared" si="9"/>
        <v>0</v>
      </c>
      <c r="BG130" s="151">
        <f t="shared" si="10"/>
        <v>0</v>
      </c>
      <c r="BH130" s="151">
        <f t="shared" si="11"/>
        <v>0</v>
      </c>
      <c r="BI130" s="151">
        <f t="shared" si="12"/>
        <v>0</v>
      </c>
      <c r="BJ130" s="14" t="s">
        <v>86</v>
      </c>
      <c r="BK130" s="151">
        <f t="shared" si="13"/>
        <v>0</v>
      </c>
      <c r="BL130" s="14" t="s">
        <v>151</v>
      </c>
      <c r="BM130" s="150" t="s">
        <v>969</v>
      </c>
    </row>
    <row r="131" spans="1:65" s="2" customFormat="1" ht="24.15" customHeight="1">
      <c r="A131" s="29"/>
      <c r="B131" s="137"/>
      <c r="C131" s="160" t="s">
        <v>151</v>
      </c>
      <c r="D131" s="160" t="s">
        <v>262</v>
      </c>
      <c r="E131" s="161" t="s">
        <v>970</v>
      </c>
      <c r="F131" s="162" t="s">
        <v>971</v>
      </c>
      <c r="G131" s="163" t="s">
        <v>325</v>
      </c>
      <c r="H131" s="164">
        <v>223.976</v>
      </c>
      <c r="I131" s="165"/>
      <c r="J131" s="166"/>
      <c r="K131" s="167">
        <f t="shared" si="1"/>
        <v>0</v>
      </c>
      <c r="L131" s="162" t="s">
        <v>173</v>
      </c>
      <c r="M131" s="168"/>
      <c r="N131" s="169" t="s">
        <v>1</v>
      </c>
      <c r="O131" s="146" t="s">
        <v>41</v>
      </c>
      <c r="P131" s="147">
        <f t="shared" si="2"/>
        <v>0</v>
      </c>
      <c r="Q131" s="147">
        <f t="shared" si="3"/>
        <v>0</v>
      </c>
      <c r="R131" s="147">
        <f t="shared" si="4"/>
        <v>0</v>
      </c>
      <c r="S131" s="55"/>
      <c r="T131" s="148">
        <f t="shared" si="5"/>
        <v>0</v>
      </c>
      <c r="U131" s="148">
        <v>1E-4</v>
      </c>
      <c r="V131" s="148">
        <f t="shared" si="6"/>
        <v>2.23976E-2</v>
      </c>
      <c r="W131" s="148">
        <v>0</v>
      </c>
      <c r="X131" s="149">
        <f t="shared" si="7"/>
        <v>0</v>
      </c>
      <c r="Y131" s="29"/>
      <c r="Z131" s="29"/>
      <c r="AA131" s="29"/>
      <c r="AB131" s="29"/>
      <c r="AC131" s="29"/>
      <c r="AD131" s="29"/>
      <c r="AE131" s="29"/>
      <c r="AR131" s="150" t="s">
        <v>219</v>
      </c>
      <c r="AT131" s="150" t="s">
        <v>262</v>
      </c>
      <c r="AU131" s="150" t="s">
        <v>88</v>
      </c>
      <c r="AY131" s="14" t="s">
        <v>152</v>
      </c>
      <c r="BE131" s="151">
        <f t="shared" si="8"/>
        <v>0</v>
      </c>
      <c r="BF131" s="151">
        <f t="shared" si="9"/>
        <v>0</v>
      </c>
      <c r="BG131" s="151">
        <f t="shared" si="10"/>
        <v>0</v>
      </c>
      <c r="BH131" s="151">
        <f t="shared" si="11"/>
        <v>0</v>
      </c>
      <c r="BI131" s="151">
        <f t="shared" si="12"/>
        <v>0</v>
      </c>
      <c r="BJ131" s="14" t="s">
        <v>86</v>
      </c>
      <c r="BK131" s="151">
        <f t="shared" si="13"/>
        <v>0</v>
      </c>
      <c r="BL131" s="14" t="s">
        <v>151</v>
      </c>
      <c r="BM131" s="150" t="s">
        <v>972</v>
      </c>
    </row>
    <row r="132" spans="1:65" s="2" customFormat="1" ht="24.15" customHeight="1">
      <c r="A132" s="29"/>
      <c r="B132" s="137"/>
      <c r="C132" s="138" t="s">
        <v>166</v>
      </c>
      <c r="D132" s="138" t="s">
        <v>153</v>
      </c>
      <c r="E132" s="139" t="s">
        <v>973</v>
      </c>
      <c r="F132" s="140" t="s">
        <v>974</v>
      </c>
      <c r="G132" s="141" t="s">
        <v>325</v>
      </c>
      <c r="H132" s="142">
        <v>159.91</v>
      </c>
      <c r="I132" s="143"/>
      <c r="J132" s="143"/>
      <c r="K132" s="144">
        <f t="shared" si="1"/>
        <v>0</v>
      </c>
      <c r="L132" s="140" t="s">
        <v>173</v>
      </c>
      <c r="M132" s="30"/>
      <c r="N132" s="145" t="s">
        <v>1</v>
      </c>
      <c r="O132" s="146" t="s">
        <v>41</v>
      </c>
      <c r="P132" s="147">
        <f t="shared" si="2"/>
        <v>0</v>
      </c>
      <c r="Q132" s="147">
        <f t="shared" si="3"/>
        <v>0</v>
      </c>
      <c r="R132" s="147">
        <f t="shared" si="4"/>
        <v>0</v>
      </c>
      <c r="S132" s="55"/>
      <c r="T132" s="148">
        <f t="shared" si="5"/>
        <v>0</v>
      </c>
      <c r="U132" s="148">
        <v>0</v>
      </c>
      <c r="V132" s="148">
        <f t="shared" si="6"/>
        <v>0</v>
      </c>
      <c r="W132" s="148">
        <v>0</v>
      </c>
      <c r="X132" s="149">
        <f t="shared" si="7"/>
        <v>0</v>
      </c>
      <c r="Y132" s="29"/>
      <c r="Z132" s="29"/>
      <c r="AA132" s="29"/>
      <c r="AB132" s="29"/>
      <c r="AC132" s="29"/>
      <c r="AD132" s="29"/>
      <c r="AE132" s="29"/>
      <c r="AR132" s="150" t="s">
        <v>151</v>
      </c>
      <c r="AT132" s="150" t="s">
        <v>153</v>
      </c>
      <c r="AU132" s="150" t="s">
        <v>88</v>
      </c>
      <c r="AY132" s="14" t="s">
        <v>152</v>
      </c>
      <c r="BE132" s="151">
        <f t="shared" si="8"/>
        <v>0</v>
      </c>
      <c r="BF132" s="151">
        <f t="shared" si="9"/>
        <v>0</v>
      </c>
      <c r="BG132" s="151">
        <f t="shared" si="10"/>
        <v>0</v>
      </c>
      <c r="BH132" s="151">
        <f t="shared" si="11"/>
        <v>0</v>
      </c>
      <c r="BI132" s="151">
        <f t="shared" si="12"/>
        <v>0</v>
      </c>
      <c r="BJ132" s="14" t="s">
        <v>86</v>
      </c>
      <c r="BK132" s="151">
        <f t="shared" si="13"/>
        <v>0</v>
      </c>
      <c r="BL132" s="14" t="s">
        <v>151</v>
      </c>
      <c r="BM132" s="150" t="s">
        <v>975</v>
      </c>
    </row>
    <row r="133" spans="1:65" s="2" customFormat="1" ht="24.15" customHeight="1">
      <c r="A133" s="29"/>
      <c r="B133" s="137"/>
      <c r="C133" s="160" t="s">
        <v>192</v>
      </c>
      <c r="D133" s="160" t="s">
        <v>262</v>
      </c>
      <c r="E133" s="161" t="s">
        <v>976</v>
      </c>
      <c r="F133" s="162" t="s">
        <v>977</v>
      </c>
      <c r="G133" s="163" t="s">
        <v>325</v>
      </c>
      <c r="H133" s="164">
        <v>167.90600000000001</v>
      </c>
      <c r="I133" s="165"/>
      <c r="J133" s="166"/>
      <c r="K133" s="167">
        <f t="shared" si="1"/>
        <v>0</v>
      </c>
      <c r="L133" s="162" t="s">
        <v>173</v>
      </c>
      <c r="M133" s="168"/>
      <c r="N133" s="169" t="s">
        <v>1</v>
      </c>
      <c r="O133" s="146" t="s">
        <v>41</v>
      </c>
      <c r="P133" s="147">
        <f t="shared" si="2"/>
        <v>0</v>
      </c>
      <c r="Q133" s="147">
        <f t="shared" si="3"/>
        <v>0</v>
      </c>
      <c r="R133" s="147">
        <f t="shared" si="4"/>
        <v>0</v>
      </c>
      <c r="S133" s="55"/>
      <c r="T133" s="148">
        <f t="shared" si="5"/>
        <v>0</v>
      </c>
      <c r="U133" s="148">
        <v>1E-4</v>
      </c>
      <c r="V133" s="148">
        <f t="shared" si="6"/>
        <v>1.6790600000000003E-2</v>
      </c>
      <c r="W133" s="148">
        <v>0</v>
      </c>
      <c r="X133" s="149">
        <f t="shared" si="7"/>
        <v>0</v>
      </c>
      <c r="Y133" s="29"/>
      <c r="Z133" s="29"/>
      <c r="AA133" s="29"/>
      <c r="AB133" s="29"/>
      <c r="AC133" s="29"/>
      <c r="AD133" s="29"/>
      <c r="AE133" s="29"/>
      <c r="AR133" s="150" t="s">
        <v>219</v>
      </c>
      <c r="AT133" s="150" t="s">
        <v>262</v>
      </c>
      <c r="AU133" s="150" t="s">
        <v>88</v>
      </c>
      <c r="AY133" s="14" t="s">
        <v>152</v>
      </c>
      <c r="BE133" s="151">
        <f t="shared" si="8"/>
        <v>0</v>
      </c>
      <c r="BF133" s="151">
        <f t="shared" si="9"/>
        <v>0</v>
      </c>
      <c r="BG133" s="151">
        <f t="shared" si="10"/>
        <v>0</v>
      </c>
      <c r="BH133" s="151">
        <f t="shared" si="11"/>
        <v>0</v>
      </c>
      <c r="BI133" s="151">
        <f t="shared" si="12"/>
        <v>0</v>
      </c>
      <c r="BJ133" s="14" t="s">
        <v>86</v>
      </c>
      <c r="BK133" s="151">
        <f t="shared" si="13"/>
        <v>0</v>
      </c>
      <c r="BL133" s="14" t="s">
        <v>151</v>
      </c>
      <c r="BM133" s="150" t="s">
        <v>978</v>
      </c>
    </row>
    <row r="134" spans="1:65" s="2" customFormat="1" ht="24.15" customHeight="1">
      <c r="A134" s="29"/>
      <c r="B134" s="137"/>
      <c r="C134" s="138" t="s">
        <v>215</v>
      </c>
      <c r="D134" s="138" t="s">
        <v>153</v>
      </c>
      <c r="E134" s="139" t="s">
        <v>979</v>
      </c>
      <c r="F134" s="140" t="s">
        <v>980</v>
      </c>
      <c r="G134" s="141" t="s">
        <v>196</v>
      </c>
      <c r="H134" s="142">
        <v>460.11399999999998</v>
      </c>
      <c r="I134" s="143"/>
      <c r="J134" s="143"/>
      <c r="K134" s="144">
        <f t="shared" si="1"/>
        <v>0</v>
      </c>
      <c r="L134" s="140" t="s">
        <v>173</v>
      </c>
      <c r="M134" s="30"/>
      <c r="N134" s="145" t="s">
        <v>1</v>
      </c>
      <c r="O134" s="146" t="s">
        <v>41</v>
      </c>
      <c r="P134" s="147">
        <f t="shared" si="2"/>
        <v>0</v>
      </c>
      <c r="Q134" s="147">
        <f t="shared" si="3"/>
        <v>0</v>
      </c>
      <c r="R134" s="147">
        <f t="shared" si="4"/>
        <v>0</v>
      </c>
      <c r="S134" s="55"/>
      <c r="T134" s="148">
        <f t="shared" si="5"/>
        <v>0</v>
      </c>
      <c r="U134" s="148">
        <v>2.0000000000000001E-4</v>
      </c>
      <c r="V134" s="148">
        <f t="shared" si="6"/>
        <v>9.2022800000000002E-2</v>
      </c>
      <c r="W134" s="148">
        <v>0</v>
      </c>
      <c r="X134" s="149">
        <f t="shared" si="7"/>
        <v>0</v>
      </c>
      <c r="Y134" s="29"/>
      <c r="Z134" s="29"/>
      <c r="AA134" s="29"/>
      <c r="AB134" s="29"/>
      <c r="AC134" s="29"/>
      <c r="AD134" s="29"/>
      <c r="AE134" s="29"/>
      <c r="AR134" s="150" t="s">
        <v>151</v>
      </c>
      <c r="AT134" s="150" t="s">
        <v>153</v>
      </c>
      <c r="AU134" s="150" t="s">
        <v>88</v>
      </c>
      <c r="AY134" s="14" t="s">
        <v>152</v>
      </c>
      <c r="BE134" s="151">
        <f t="shared" si="8"/>
        <v>0</v>
      </c>
      <c r="BF134" s="151">
        <f t="shared" si="9"/>
        <v>0</v>
      </c>
      <c r="BG134" s="151">
        <f t="shared" si="10"/>
        <v>0</v>
      </c>
      <c r="BH134" s="151">
        <f t="shared" si="11"/>
        <v>0</v>
      </c>
      <c r="BI134" s="151">
        <f t="shared" si="12"/>
        <v>0</v>
      </c>
      <c r="BJ134" s="14" t="s">
        <v>86</v>
      </c>
      <c r="BK134" s="151">
        <f t="shared" si="13"/>
        <v>0</v>
      </c>
      <c r="BL134" s="14" t="s">
        <v>151</v>
      </c>
      <c r="BM134" s="150" t="s">
        <v>981</v>
      </c>
    </row>
    <row r="135" spans="1:65" s="2" customFormat="1" ht="44.25" customHeight="1">
      <c r="A135" s="29"/>
      <c r="B135" s="137"/>
      <c r="C135" s="138" t="s">
        <v>219</v>
      </c>
      <c r="D135" s="138" t="s">
        <v>153</v>
      </c>
      <c r="E135" s="139" t="s">
        <v>982</v>
      </c>
      <c r="F135" s="140" t="s">
        <v>983</v>
      </c>
      <c r="G135" s="141" t="s">
        <v>196</v>
      </c>
      <c r="H135" s="142">
        <v>105.48</v>
      </c>
      <c r="I135" s="143"/>
      <c r="J135" s="143"/>
      <c r="K135" s="144">
        <f t="shared" si="1"/>
        <v>0</v>
      </c>
      <c r="L135" s="140" t="s">
        <v>173</v>
      </c>
      <c r="M135" s="30"/>
      <c r="N135" s="145" t="s">
        <v>1</v>
      </c>
      <c r="O135" s="146" t="s">
        <v>41</v>
      </c>
      <c r="P135" s="147">
        <f t="shared" si="2"/>
        <v>0</v>
      </c>
      <c r="Q135" s="147">
        <f t="shared" si="3"/>
        <v>0</v>
      </c>
      <c r="R135" s="147">
        <f t="shared" si="4"/>
        <v>0</v>
      </c>
      <c r="S135" s="55"/>
      <c r="T135" s="148">
        <f t="shared" si="5"/>
        <v>0</v>
      </c>
      <c r="U135" s="148">
        <v>8.6E-3</v>
      </c>
      <c r="V135" s="148">
        <f t="shared" si="6"/>
        <v>0.90712800000000005</v>
      </c>
      <c r="W135" s="148">
        <v>0</v>
      </c>
      <c r="X135" s="149">
        <f t="shared" si="7"/>
        <v>0</v>
      </c>
      <c r="Y135" s="29"/>
      <c r="Z135" s="29"/>
      <c r="AA135" s="29"/>
      <c r="AB135" s="29"/>
      <c r="AC135" s="29"/>
      <c r="AD135" s="29"/>
      <c r="AE135" s="29"/>
      <c r="AR135" s="150" t="s">
        <v>151</v>
      </c>
      <c r="AT135" s="150" t="s">
        <v>153</v>
      </c>
      <c r="AU135" s="150" t="s">
        <v>88</v>
      </c>
      <c r="AY135" s="14" t="s">
        <v>152</v>
      </c>
      <c r="BE135" s="151">
        <f t="shared" si="8"/>
        <v>0</v>
      </c>
      <c r="BF135" s="151">
        <f t="shared" si="9"/>
        <v>0</v>
      </c>
      <c r="BG135" s="151">
        <f t="shared" si="10"/>
        <v>0</v>
      </c>
      <c r="BH135" s="151">
        <f t="shared" si="11"/>
        <v>0</v>
      </c>
      <c r="BI135" s="151">
        <f t="shared" si="12"/>
        <v>0</v>
      </c>
      <c r="BJ135" s="14" t="s">
        <v>86</v>
      </c>
      <c r="BK135" s="151">
        <f t="shared" si="13"/>
        <v>0</v>
      </c>
      <c r="BL135" s="14" t="s">
        <v>151</v>
      </c>
      <c r="BM135" s="150" t="s">
        <v>984</v>
      </c>
    </row>
    <row r="136" spans="1:65" s="2" customFormat="1" ht="24.15" customHeight="1">
      <c r="A136" s="29"/>
      <c r="B136" s="137"/>
      <c r="C136" s="160" t="s">
        <v>210</v>
      </c>
      <c r="D136" s="160" t="s">
        <v>262</v>
      </c>
      <c r="E136" s="161" t="s">
        <v>985</v>
      </c>
      <c r="F136" s="162" t="s">
        <v>986</v>
      </c>
      <c r="G136" s="163" t="s">
        <v>196</v>
      </c>
      <c r="H136" s="164">
        <v>110.754</v>
      </c>
      <c r="I136" s="165"/>
      <c r="J136" s="166"/>
      <c r="K136" s="167">
        <f t="shared" si="1"/>
        <v>0</v>
      </c>
      <c r="L136" s="162" t="s">
        <v>173</v>
      </c>
      <c r="M136" s="168"/>
      <c r="N136" s="169" t="s">
        <v>1</v>
      </c>
      <c r="O136" s="146" t="s">
        <v>41</v>
      </c>
      <c r="P136" s="147">
        <f t="shared" si="2"/>
        <v>0</v>
      </c>
      <c r="Q136" s="147">
        <f t="shared" si="3"/>
        <v>0</v>
      </c>
      <c r="R136" s="147">
        <f t="shared" si="4"/>
        <v>0</v>
      </c>
      <c r="S136" s="55"/>
      <c r="T136" s="148">
        <f t="shared" si="5"/>
        <v>0</v>
      </c>
      <c r="U136" s="148">
        <v>5.5999999999999999E-3</v>
      </c>
      <c r="V136" s="148">
        <f t="shared" si="6"/>
        <v>0.62022240000000006</v>
      </c>
      <c r="W136" s="148">
        <v>0</v>
      </c>
      <c r="X136" s="149">
        <f t="shared" si="7"/>
        <v>0</v>
      </c>
      <c r="Y136" s="29"/>
      <c r="Z136" s="29"/>
      <c r="AA136" s="29"/>
      <c r="AB136" s="29"/>
      <c r="AC136" s="29"/>
      <c r="AD136" s="29"/>
      <c r="AE136" s="29"/>
      <c r="AR136" s="150" t="s">
        <v>219</v>
      </c>
      <c r="AT136" s="150" t="s">
        <v>262</v>
      </c>
      <c r="AU136" s="150" t="s">
        <v>88</v>
      </c>
      <c r="AY136" s="14" t="s">
        <v>152</v>
      </c>
      <c r="BE136" s="151">
        <f t="shared" si="8"/>
        <v>0</v>
      </c>
      <c r="BF136" s="151">
        <f t="shared" si="9"/>
        <v>0</v>
      </c>
      <c r="BG136" s="151">
        <f t="shared" si="10"/>
        <v>0</v>
      </c>
      <c r="BH136" s="151">
        <f t="shared" si="11"/>
        <v>0</v>
      </c>
      <c r="BI136" s="151">
        <f t="shared" si="12"/>
        <v>0</v>
      </c>
      <c r="BJ136" s="14" t="s">
        <v>86</v>
      </c>
      <c r="BK136" s="151">
        <f t="shared" si="13"/>
        <v>0</v>
      </c>
      <c r="BL136" s="14" t="s">
        <v>151</v>
      </c>
      <c r="BM136" s="150" t="s">
        <v>987</v>
      </c>
    </row>
    <row r="137" spans="1:65" s="2" customFormat="1" ht="49.05" customHeight="1">
      <c r="A137" s="29"/>
      <c r="B137" s="137"/>
      <c r="C137" s="138" t="s">
        <v>89</v>
      </c>
      <c r="D137" s="138" t="s">
        <v>153</v>
      </c>
      <c r="E137" s="139" t="s">
        <v>988</v>
      </c>
      <c r="F137" s="140" t="s">
        <v>989</v>
      </c>
      <c r="G137" s="141" t="s">
        <v>196</v>
      </c>
      <c r="H137" s="142">
        <v>105.48</v>
      </c>
      <c r="I137" s="143"/>
      <c r="J137" s="143"/>
      <c r="K137" s="144">
        <f t="shared" si="1"/>
        <v>0</v>
      </c>
      <c r="L137" s="140" t="s">
        <v>173</v>
      </c>
      <c r="M137" s="30"/>
      <c r="N137" s="145" t="s">
        <v>1</v>
      </c>
      <c r="O137" s="146" t="s">
        <v>41</v>
      </c>
      <c r="P137" s="147">
        <f t="shared" si="2"/>
        <v>0</v>
      </c>
      <c r="Q137" s="147">
        <f t="shared" si="3"/>
        <v>0</v>
      </c>
      <c r="R137" s="147">
        <f t="shared" si="4"/>
        <v>0</v>
      </c>
      <c r="S137" s="55"/>
      <c r="T137" s="148">
        <f t="shared" si="5"/>
        <v>0</v>
      </c>
      <c r="U137" s="148">
        <v>1.268E-2</v>
      </c>
      <c r="V137" s="148">
        <f t="shared" si="6"/>
        <v>1.3374864000000002</v>
      </c>
      <c r="W137" s="148">
        <v>0</v>
      </c>
      <c r="X137" s="149">
        <f t="shared" si="7"/>
        <v>0</v>
      </c>
      <c r="Y137" s="29"/>
      <c r="Z137" s="29"/>
      <c r="AA137" s="29"/>
      <c r="AB137" s="29"/>
      <c r="AC137" s="29"/>
      <c r="AD137" s="29"/>
      <c r="AE137" s="29"/>
      <c r="AR137" s="150" t="s">
        <v>151</v>
      </c>
      <c r="AT137" s="150" t="s">
        <v>153</v>
      </c>
      <c r="AU137" s="150" t="s">
        <v>88</v>
      </c>
      <c r="AY137" s="14" t="s">
        <v>152</v>
      </c>
      <c r="BE137" s="151">
        <f t="shared" si="8"/>
        <v>0</v>
      </c>
      <c r="BF137" s="151">
        <f t="shared" si="9"/>
        <v>0</v>
      </c>
      <c r="BG137" s="151">
        <f t="shared" si="10"/>
        <v>0</v>
      </c>
      <c r="BH137" s="151">
        <f t="shared" si="11"/>
        <v>0</v>
      </c>
      <c r="BI137" s="151">
        <f t="shared" si="12"/>
        <v>0</v>
      </c>
      <c r="BJ137" s="14" t="s">
        <v>86</v>
      </c>
      <c r="BK137" s="151">
        <f t="shared" si="13"/>
        <v>0</v>
      </c>
      <c r="BL137" s="14" t="s">
        <v>151</v>
      </c>
      <c r="BM137" s="150" t="s">
        <v>990</v>
      </c>
    </row>
    <row r="138" spans="1:65" s="2" customFormat="1" ht="24.15" customHeight="1">
      <c r="A138" s="29"/>
      <c r="B138" s="137"/>
      <c r="C138" s="160" t="s">
        <v>231</v>
      </c>
      <c r="D138" s="160" t="s">
        <v>262</v>
      </c>
      <c r="E138" s="161" t="s">
        <v>991</v>
      </c>
      <c r="F138" s="162" t="s">
        <v>992</v>
      </c>
      <c r="G138" s="163" t="s">
        <v>196</v>
      </c>
      <c r="H138" s="164">
        <v>110.754</v>
      </c>
      <c r="I138" s="165"/>
      <c r="J138" s="166"/>
      <c r="K138" s="167">
        <f t="shared" si="1"/>
        <v>0</v>
      </c>
      <c r="L138" s="162" t="s">
        <v>173</v>
      </c>
      <c r="M138" s="168"/>
      <c r="N138" s="169" t="s">
        <v>1</v>
      </c>
      <c r="O138" s="146" t="s">
        <v>41</v>
      </c>
      <c r="P138" s="147">
        <f t="shared" si="2"/>
        <v>0</v>
      </c>
      <c r="Q138" s="147">
        <f t="shared" si="3"/>
        <v>0</v>
      </c>
      <c r="R138" s="147">
        <f t="shared" si="4"/>
        <v>0</v>
      </c>
      <c r="S138" s="55"/>
      <c r="T138" s="148">
        <f t="shared" si="5"/>
        <v>0</v>
      </c>
      <c r="U138" s="148">
        <v>1.6E-2</v>
      </c>
      <c r="V138" s="148">
        <f t="shared" si="6"/>
        <v>1.7720640000000001</v>
      </c>
      <c r="W138" s="148">
        <v>0</v>
      </c>
      <c r="X138" s="149">
        <f t="shared" si="7"/>
        <v>0</v>
      </c>
      <c r="Y138" s="29"/>
      <c r="Z138" s="29"/>
      <c r="AA138" s="29"/>
      <c r="AB138" s="29"/>
      <c r="AC138" s="29"/>
      <c r="AD138" s="29"/>
      <c r="AE138" s="29"/>
      <c r="AR138" s="150" t="s">
        <v>219</v>
      </c>
      <c r="AT138" s="150" t="s">
        <v>262</v>
      </c>
      <c r="AU138" s="150" t="s">
        <v>88</v>
      </c>
      <c r="AY138" s="14" t="s">
        <v>152</v>
      </c>
      <c r="BE138" s="151">
        <f t="shared" si="8"/>
        <v>0</v>
      </c>
      <c r="BF138" s="151">
        <f t="shared" si="9"/>
        <v>0</v>
      </c>
      <c r="BG138" s="151">
        <f t="shared" si="10"/>
        <v>0</v>
      </c>
      <c r="BH138" s="151">
        <f t="shared" si="11"/>
        <v>0</v>
      </c>
      <c r="BI138" s="151">
        <f t="shared" si="12"/>
        <v>0</v>
      </c>
      <c r="BJ138" s="14" t="s">
        <v>86</v>
      </c>
      <c r="BK138" s="151">
        <f t="shared" si="13"/>
        <v>0</v>
      </c>
      <c r="BL138" s="14" t="s">
        <v>151</v>
      </c>
      <c r="BM138" s="150" t="s">
        <v>993</v>
      </c>
    </row>
    <row r="139" spans="1:65" s="2" customFormat="1" ht="24.15" customHeight="1">
      <c r="A139" s="29"/>
      <c r="B139" s="137"/>
      <c r="C139" s="138" t="s">
        <v>236</v>
      </c>
      <c r="D139" s="138" t="s">
        <v>153</v>
      </c>
      <c r="E139" s="139" t="s">
        <v>994</v>
      </c>
      <c r="F139" s="140" t="s">
        <v>995</v>
      </c>
      <c r="G139" s="141" t="s">
        <v>196</v>
      </c>
      <c r="H139" s="142">
        <v>430.59399999999999</v>
      </c>
      <c r="I139" s="143"/>
      <c r="J139" s="143"/>
      <c r="K139" s="144">
        <f t="shared" si="1"/>
        <v>0</v>
      </c>
      <c r="L139" s="140" t="s">
        <v>173</v>
      </c>
      <c r="M139" s="30"/>
      <c r="N139" s="145" t="s">
        <v>1</v>
      </c>
      <c r="O139" s="146" t="s">
        <v>41</v>
      </c>
      <c r="P139" s="147">
        <f t="shared" si="2"/>
        <v>0</v>
      </c>
      <c r="Q139" s="147">
        <f t="shared" si="3"/>
        <v>0</v>
      </c>
      <c r="R139" s="147">
        <f t="shared" si="4"/>
        <v>0</v>
      </c>
      <c r="S139" s="55"/>
      <c r="T139" s="148">
        <f t="shared" si="5"/>
        <v>0</v>
      </c>
      <c r="U139" s="148">
        <v>1.146E-2</v>
      </c>
      <c r="V139" s="148">
        <f t="shared" si="6"/>
        <v>4.9346072400000001</v>
      </c>
      <c r="W139" s="148">
        <v>0</v>
      </c>
      <c r="X139" s="149">
        <f t="shared" si="7"/>
        <v>0</v>
      </c>
      <c r="Y139" s="29"/>
      <c r="Z139" s="29"/>
      <c r="AA139" s="29"/>
      <c r="AB139" s="29"/>
      <c r="AC139" s="29"/>
      <c r="AD139" s="29"/>
      <c r="AE139" s="29"/>
      <c r="AR139" s="150" t="s">
        <v>151</v>
      </c>
      <c r="AT139" s="150" t="s">
        <v>153</v>
      </c>
      <c r="AU139" s="150" t="s">
        <v>88</v>
      </c>
      <c r="AY139" s="14" t="s">
        <v>152</v>
      </c>
      <c r="BE139" s="151">
        <f t="shared" si="8"/>
        <v>0</v>
      </c>
      <c r="BF139" s="151">
        <f t="shared" si="9"/>
        <v>0</v>
      </c>
      <c r="BG139" s="151">
        <f t="shared" si="10"/>
        <v>0</v>
      </c>
      <c r="BH139" s="151">
        <f t="shared" si="11"/>
        <v>0</v>
      </c>
      <c r="BI139" s="151">
        <f t="shared" si="12"/>
        <v>0</v>
      </c>
      <c r="BJ139" s="14" t="s">
        <v>86</v>
      </c>
      <c r="BK139" s="151">
        <f t="shared" si="13"/>
        <v>0</v>
      </c>
      <c r="BL139" s="14" t="s">
        <v>151</v>
      </c>
      <c r="BM139" s="150" t="s">
        <v>996</v>
      </c>
    </row>
    <row r="140" spans="1:65" s="2" customFormat="1" ht="24.15" customHeight="1">
      <c r="A140" s="29"/>
      <c r="B140" s="137"/>
      <c r="C140" s="138" t="s">
        <v>240</v>
      </c>
      <c r="D140" s="138" t="s">
        <v>153</v>
      </c>
      <c r="E140" s="139" t="s">
        <v>997</v>
      </c>
      <c r="F140" s="140" t="s">
        <v>998</v>
      </c>
      <c r="G140" s="141" t="s">
        <v>196</v>
      </c>
      <c r="H140" s="142">
        <v>113.41800000000001</v>
      </c>
      <c r="I140" s="143"/>
      <c r="J140" s="143"/>
      <c r="K140" s="144">
        <f t="shared" si="1"/>
        <v>0</v>
      </c>
      <c r="L140" s="140" t="s">
        <v>173</v>
      </c>
      <c r="M140" s="30"/>
      <c r="N140" s="145" t="s">
        <v>1</v>
      </c>
      <c r="O140" s="146" t="s">
        <v>41</v>
      </c>
      <c r="P140" s="147">
        <f t="shared" si="2"/>
        <v>0</v>
      </c>
      <c r="Q140" s="147">
        <f t="shared" si="3"/>
        <v>0</v>
      </c>
      <c r="R140" s="147">
        <f t="shared" si="4"/>
        <v>0</v>
      </c>
      <c r="S140" s="55"/>
      <c r="T140" s="148">
        <f t="shared" si="5"/>
        <v>0</v>
      </c>
      <c r="U140" s="148">
        <v>5.7000000000000002E-3</v>
      </c>
      <c r="V140" s="148">
        <f t="shared" si="6"/>
        <v>0.64648260000000002</v>
      </c>
      <c r="W140" s="148">
        <v>0</v>
      </c>
      <c r="X140" s="149">
        <f t="shared" si="7"/>
        <v>0</v>
      </c>
      <c r="Y140" s="29"/>
      <c r="Z140" s="29"/>
      <c r="AA140" s="29"/>
      <c r="AB140" s="29"/>
      <c r="AC140" s="29"/>
      <c r="AD140" s="29"/>
      <c r="AE140" s="29"/>
      <c r="AR140" s="150" t="s">
        <v>151</v>
      </c>
      <c r="AT140" s="150" t="s">
        <v>153</v>
      </c>
      <c r="AU140" s="150" t="s">
        <v>88</v>
      </c>
      <c r="AY140" s="14" t="s">
        <v>152</v>
      </c>
      <c r="BE140" s="151">
        <f t="shared" si="8"/>
        <v>0</v>
      </c>
      <c r="BF140" s="151">
        <f t="shared" si="9"/>
        <v>0</v>
      </c>
      <c r="BG140" s="151">
        <f t="shared" si="10"/>
        <v>0</v>
      </c>
      <c r="BH140" s="151">
        <f t="shared" si="11"/>
        <v>0</v>
      </c>
      <c r="BI140" s="151">
        <f t="shared" si="12"/>
        <v>0</v>
      </c>
      <c r="BJ140" s="14" t="s">
        <v>86</v>
      </c>
      <c r="BK140" s="151">
        <f t="shared" si="13"/>
        <v>0</v>
      </c>
      <c r="BL140" s="14" t="s">
        <v>151</v>
      </c>
      <c r="BM140" s="150" t="s">
        <v>999</v>
      </c>
    </row>
    <row r="141" spans="1:65" s="2" customFormat="1" ht="24.15" customHeight="1">
      <c r="A141" s="29"/>
      <c r="B141" s="137"/>
      <c r="C141" s="138" t="s">
        <v>244</v>
      </c>
      <c r="D141" s="138" t="s">
        <v>153</v>
      </c>
      <c r="E141" s="139" t="s">
        <v>1000</v>
      </c>
      <c r="F141" s="140" t="s">
        <v>1001</v>
      </c>
      <c r="G141" s="141" t="s">
        <v>196</v>
      </c>
      <c r="H141" s="142">
        <v>346.69600000000003</v>
      </c>
      <c r="I141" s="143"/>
      <c r="J141" s="143"/>
      <c r="K141" s="144">
        <f t="shared" si="1"/>
        <v>0</v>
      </c>
      <c r="L141" s="140" t="s">
        <v>173</v>
      </c>
      <c r="M141" s="30"/>
      <c r="N141" s="145" t="s">
        <v>1</v>
      </c>
      <c r="O141" s="146" t="s">
        <v>41</v>
      </c>
      <c r="P141" s="147">
        <f t="shared" si="2"/>
        <v>0</v>
      </c>
      <c r="Q141" s="147">
        <f t="shared" si="3"/>
        <v>0</v>
      </c>
      <c r="R141" s="147">
        <f t="shared" si="4"/>
        <v>0</v>
      </c>
      <c r="S141" s="55"/>
      <c r="T141" s="148">
        <f t="shared" si="5"/>
        <v>0</v>
      </c>
      <c r="U141" s="148">
        <v>4.5799999999999999E-3</v>
      </c>
      <c r="V141" s="148">
        <f t="shared" si="6"/>
        <v>1.58786768</v>
      </c>
      <c r="W141" s="148">
        <v>0</v>
      </c>
      <c r="X141" s="149">
        <f t="shared" si="7"/>
        <v>0</v>
      </c>
      <c r="Y141" s="29"/>
      <c r="Z141" s="29"/>
      <c r="AA141" s="29"/>
      <c r="AB141" s="29"/>
      <c r="AC141" s="29"/>
      <c r="AD141" s="29"/>
      <c r="AE141" s="29"/>
      <c r="AR141" s="150" t="s">
        <v>151</v>
      </c>
      <c r="AT141" s="150" t="s">
        <v>153</v>
      </c>
      <c r="AU141" s="150" t="s">
        <v>88</v>
      </c>
      <c r="AY141" s="14" t="s">
        <v>152</v>
      </c>
      <c r="BE141" s="151">
        <f t="shared" si="8"/>
        <v>0</v>
      </c>
      <c r="BF141" s="151">
        <f t="shared" si="9"/>
        <v>0</v>
      </c>
      <c r="BG141" s="151">
        <f t="shared" si="10"/>
        <v>0</v>
      </c>
      <c r="BH141" s="151">
        <f t="shared" si="11"/>
        <v>0</v>
      </c>
      <c r="BI141" s="151">
        <f t="shared" si="12"/>
        <v>0</v>
      </c>
      <c r="BJ141" s="14" t="s">
        <v>86</v>
      </c>
      <c r="BK141" s="151">
        <f t="shared" si="13"/>
        <v>0</v>
      </c>
      <c r="BL141" s="14" t="s">
        <v>151</v>
      </c>
      <c r="BM141" s="150" t="s">
        <v>1002</v>
      </c>
    </row>
    <row r="142" spans="1:65" s="2" customFormat="1" ht="16.5" customHeight="1">
      <c r="A142" s="29"/>
      <c r="B142" s="137"/>
      <c r="C142" s="138" t="s">
        <v>9</v>
      </c>
      <c r="D142" s="138" t="s">
        <v>153</v>
      </c>
      <c r="E142" s="139" t="s">
        <v>1003</v>
      </c>
      <c r="F142" s="140" t="s">
        <v>1004</v>
      </c>
      <c r="G142" s="141" t="s">
        <v>196</v>
      </c>
      <c r="H142" s="142">
        <v>241.35300000000001</v>
      </c>
      <c r="I142" s="143"/>
      <c r="J142" s="143"/>
      <c r="K142" s="144">
        <f t="shared" si="1"/>
        <v>0</v>
      </c>
      <c r="L142" s="140" t="s">
        <v>1</v>
      </c>
      <c r="M142" s="30"/>
      <c r="N142" s="145" t="s">
        <v>1</v>
      </c>
      <c r="O142" s="146" t="s">
        <v>41</v>
      </c>
      <c r="P142" s="147">
        <f t="shared" si="2"/>
        <v>0</v>
      </c>
      <c r="Q142" s="147">
        <f t="shared" si="3"/>
        <v>0</v>
      </c>
      <c r="R142" s="147">
        <f t="shared" si="4"/>
        <v>0</v>
      </c>
      <c r="S142" s="55"/>
      <c r="T142" s="148">
        <f t="shared" si="5"/>
        <v>0</v>
      </c>
      <c r="U142" s="148">
        <v>0</v>
      </c>
      <c r="V142" s="148">
        <f t="shared" si="6"/>
        <v>0</v>
      </c>
      <c r="W142" s="148">
        <v>0</v>
      </c>
      <c r="X142" s="149">
        <f t="shared" si="7"/>
        <v>0</v>
      </c>
      <c r="Y142" s="29"/>
      <c r="Z142" s="29"/>
      <c r="AA142" s="29"/>
      <c r="AB142" s="29"/>
      <c r="AC142" s="29"/>
      <c r="AD142" s="29"/>
      <c r="AE142" s="29"/>
      <c r="AR142" s="150" t="s">
        <v>151</v>
      </c>
      <c r="AT142" s="150" t="s">
        <v>153</v>
      </c>
      <c r="AU142" s="150" t="s">
        <v>88</v>
      </c>
      <c r="AY142" s="14" t="s">
        <v>152</v>
      </c>
      <c r="BE142" s="151">
        <f t="shared" si="8"/>
        <v>0</v>
      </c>
      <c r="BF142" s="151">
        <f t="shared" si="9"/>
        <v>0</v>
      </c>
      <c r="BG142" s="151">
        <f t="shared" si="10"/>
        <v>0</v>
      </c>
      <c r="BH142" s="151">
        <f t="shared" si="11"/>
        <v>0</v>
      </c>
      <c r="BI142" s="151">
        <f t="shared" si="12"/>
        <v>0</v>
      </c>
      <c r="BJ142" s="14" t="s">
        <v>86</v>
      </c>
      <c r="BK142" s="151">
        <f t="shared" si="13"/>
        <v>0</v>
      </c>
      <c r="BL142" s="14" t="s">
        <v>151</v>
      </c>
      <c r="BM142" s="150" t="s">
        <v>1005</v>
      </c>
    </row>
    <row r="143" spans="1:65" s="2" customFormat="1" ht="24.15" customHeight="1">
      <c r="A143" s="29"/>
      <c r="B143" s="137"/>
      <c r="C143" s="138" t="s">
        <v>257</v>
      </c>
      <c r="D143" s="138" t="s">
        <v>153</v>
      </c>
      <c r="E143" s="139" t="s">
        <v>1006</v>
      </c>
      <c r="F143" s="140" t="s">
        <v>1007</v>
      </c>
      <c r="G143" s="141" t="s">
        <v>196</v>
      </c>
      <c r="H143" s="142">
        <v>70.111999999999995</v>
      </c>
      <c r="I143" s="143"/>
      <c r="J143" s="143"/>
      <c r="K143" s="144">
        <f t="shared" si="1"/>
        <v>0</v>
      </c>
      <c r="L143" s="140" t="s">
        <v>173</v>
      </c>
      <c r="M143" s="30"/>
      <c r="N143" s="145" t="s">
        <v>1</v>
      </c>
      <c r="O143" s="146" t="s">
        <v>41</v>
      </c>
      <c r="P143" s="147">
        <f t="shared" si="2"/>
        <v>0</v>
      </c>
      <c r="Q143" s="147">
        <f t="shared" si="3"/>
        <v>0</v>
      </c>
      <c r="R143" s="147">
        <f t="shared" si="4"/>
        <v>0</v>
      </c>
      <c r="S143" s="55"/>
      <c r="T143" s="148">
        <f t="shared" si="5"/>
        <v>0</v>
      </c>
      <c r="U143" s="148">
        <v>0</v>
      </c>
      <c r="V143" s="148">
        <f t="shared" si="6"/>
        <v>0</v>
      </c>
      <c r="W143" s="148">
        <v>0</v>
      </c>
      <c r="X143" s="149">
        <f t="shared" si="7"/>
        <v>0</v>
      </c>
      <c r="Y143" s="29"/>
      <c r="Z143" s="29"/>
      <c r="AA143" s="29"/>
      <c r="AB143" s="29"/>
      <c r="AC143" s="29"/>
      <c r="AD143" s="29"/>
      <c r="AE143" s="29"/>
      <c r="AR143" s="150" t="s">
        <v>151</v>
      </c>
      <c r="AT143" s="150" t="s">
        <v>153</v>
      </c>
      <c r="AU143" s="150" t="s">
        <v>88</v>
      </c>
      <c r="AY143" s="14" t="s">
        <v>152</v>
      </c>
      <c r="BE143" s="151">
        <f t="shared" si="8"/>
        <v>0</v>
      </c>
      <c r="BF143" s="151">
        <f t="shared" si="9"/>
        <v>0</v>
      </c>
      <c r="BG143" s="151">
        <f t="shared" si="10"/>
        <v>0</v>
      </c>
      <c r="BH143" s="151">
        <f t="shared" si="11"/>
        <v>0</v>
      </c>
      <c r="BI143" s="151">
        <f t="shared" si="12"/>
        <v>0</v>
      </c>
      <c r="BJ143" s="14" t="s">
        <v>86</v>
      </c>
      <c r="BK143" s="151">
        <f t="shared" si="13"/>
        <v>0</v>
      </c>
      <c r="BL143" s="14" t="s">
        <v>151</v>
      </c>
      <c r="BM143" s="150" t="s">
        <v>1008</v>
      </c>
    </row>
    <row r="144" spans="1:65" s="2" customFormat="1" ht="24.15" customHeight="1">
      <c r="A144" s="29"/>
      <c r="B144" s="137"/>
      <c r="C144" s="138" t="s">
        <v>261</v>
      </c>
      <c r="D144" s="138" t="s">
        <v>153</v>
      </c>
      <c r="E144" s="139" t="s">
        <v>896</v>
      </c>
      <c r="F144" s="140" t="s">
        <v>897</v>
      </c>
      <c r="G144" s="141" t="s">
        <v>196</v>
      </c>
      <c r="H144" s="142">
        <v>430.59399999999999</v>
      </c>
      <c r="I144" s="143"/>
      <c r="J144" s="143"/>
      <c r="K144" s="144">
        <f t="shared" si="1"/>
        <v>0</v>
      </c>
      <c r="L144" s="140" t="s">
        <v>173</v>
      </c>
      <c r="M144" s="30"/>
      <c r="N144" s="145" t="s">
        <v>1</v>
      </c>
      <c r="O144" s="146" t="s">
        <v>41</v>
      </c>
      <c r="P144" s="147">
        <f t="shared" si="2"/>
        <v>0</v>
      </c>
      <c r="Q144" s="147">
        <f t="shared" si="3"/>
        <v>0</v>
      </c>
      <c r="R144" s="147">
        <f t="shared" si="4"/>
        <v>0</v>
      </c>
      <c r="S144" s="55"/>
      <c r="T144" s="148">
        <f t="shared" si="5"/>
        <v>0</v>
      </c>
      <c r="U144" s="148">
        <v>0</v>
      </c>
      <c r="V144" s="148">
        <f t="shared" si="6"/>
        <v>0</v>
      </c>
      <c r="W144" s="148">
        <v>0</v>
      </c>
      <c r="X144" s="149">
        <f t="shared" si="7"/>
        <v>0</v>
      </c>
      <c r="Y144" s="29"/>
      <c r="Z144" s="29"/>
      <c r="AA144" s="29"/>
      <c r="AB144" s="29"/>
      <c r="AC144" s="29"/>
      <c r="AD144" s="29"/>
      <c r="AE144" s="29"/>
      <c r="AR144" s="150" t="s">
        <v>151</v>
      </c>
      <c r="AT144" s="150" t="s">
        <v>153</v>
      </c>
      <c r="AU144" s="150" t="s">
        <v>88</v>
      </c>
      <c r="AY144" s="14" t="s">
        <v>152</v>
      </c>
      <c r="BE144" s="151">
        <f t="shared" si="8"/>
        <v>0</v>
      </c>
      <c r="BF144" s="151">
        <f t="shared" si="9"/>
        <v>0</v>
      </c>
      <c r="BG144" s="151">
        <f t="shared" si="10"/>
        <v>0</v>
      </c>
      <c r="BH144" s="151">
        <f t="shared" si="11"/>
        <v>0</v>
      </c>
      <c r="BI144" s="151">
        <f t="shared" si="12"/>
        <v>0</v>
      </c>
      <c r="BJ144" s="14" t="s">
        <v>86</v>
      </c>
      <c r="BK144" s="151">
        <f t="shared" si="13"/>
        <v>0</v>
      </c>
      <c r="BL144" s="14" t="s">
        <v>151</v>
      </c>
      <c r="BM144" s="150" t="s">
        <v>1009</v>
      </c>
    </row>
    <row r="145" spans="1:65" s="2" customFormat="1" ht="16.5" customHeight="1">
      <c r="A145" s="29"/>
      <c r="B145" s="137"/>
      <c r="C145" s="138" t="s">
        <v>267</v>
      </c>
      <c r="D145" s="138" t="s">
        <v>153</v>
      </c>
      <c r="E145" s="139" t="s">
        <v>1010</v>
      </c>
      <c r="F145" s="140" t="s">
        <v>1011</v>
      </c>
      <c r="G145" s="141" t="s">
        <v>325</v>
      </c>
      <c r="H145" s="142">
        <v>131.26</v>
      </c>
      <c r="I145" s="143"/>
      <c r="J145" s="143"/>
      <c r="K145" s="144">
        <f t="shared" si="1"/>
        <v>0</v>
      </c>
      <c r="L145" s="140" t="s">
        <v>1</v>
      </c>
      <c r="M145" s="30"/>
      <c r="N145" s="145" t="s">
        <v>1</v>
      </c>
      <c r="O145" s="146" t="s">
        <v>41</v>
      </c>
      <c r="P145" s="147">
        <f t="shared" si="2"/>
        <v>0</v>
      </c>
      <c r="Q145" s="147">
        <f t="shared" si="3"/>
        <v>0</v>
      </c>
      <c r="R145" s="147">
        <f t="shared" si="4"/>
        <v>0</v>
      </c>
      <c r="S145" s="55"/>
      <c r="T145" s="148">
        <f t="shared" si="5"/>
        <v>0</v>
      </c>
      <c r="U145" s="148">
        <v>0</v>
      </c>
      <c r="V145" s="148">
        <f t="shared" si="6"/>
        <v>0</v>
      </c>
      <c r="W145" s="148">
        <v>0</v>
      </c>
      <c r="X145" s="149">
        <f t="shared" si="7"/>
        <v>0</v>
      </c>
      <c r="Y145" s="29"/>
      <c r="Z145" s="29"/>
      <c r="AA145" s="29"/>
      <c r="AB145" s="29"/>
      <c r="AC145" s="29"/>
      <c r="AD145" s="29"/>
      <c r="AE145" s="29"/>
      <c r="AR145" s="150" t="s">
        <v>151</v>
      </c>
      <c r="AT145" s="150" t="s">
        <v>153</v>
      </c>
      <c r="AU145" s="150" t="s">
        <v>88</v>
      </c>
      <c r="AY145" s="14" t="s">
        <v>152</v>
      </c>
      <c r="BE145" s="151">
        <f t="shared" si="8"/>
        <v>0</v>
      </c>
      <c r="BF145" s="151">
        <f t="shared" si="9"/>
        <v>0</v>
      </c>
      <c r="BG145" s="151">
        <f t="shared" si="10"/>
        <v>0</v>
      </c>
      <c r="BH145" s="151">
        <f t="shared" si="11"/>
        <v>0</v>
      </c>
      <c r="BI145" s="151">
        <f t="shared" si="12"/>
        <v>0</v>
      </c>
      <c r="BJ145" s="14" t="s">
        <v>86</v>
      </c>
      <c r="BK145" s="151">
        <f t="shared" si="13"/>
        <v>0</v>
      </c>
      <c r="BL145" s="14" t="s">
        <v>151</v>
      </c>
      <c r="BM145" s="150" t="s">
        <v>1012</v>
      </c>
    </row>
    <row r="146" spans="1:65" s="2" customFormat="1" ht="16.5" customHeight="1">
      <c r="A146" s="29"/>
      <c r="B146" s="137"/>
      <c r="C146" s="138" t="s">
        <v>271</v>
      </c>
      <c r="D146" s="138" t="s">
        <v>153</v>
      </c>
      <c r="E146" s="139" t="s">
        <v>1013</v>
      </c>
      <c r="F146" s="140" t="s">
        <v>1014</v>
      </c>
      <c r="G146" s="141" t="s">
        <v>325</v>
      </c>
      <c r="H146" s="142">
        <v>18.920000000000002</v>
      </c>
      <c r="I146" s="143"/>
      <c r="J146" s="143"/>
      <c r="K146" s="144">
        <f t="shared" si="1"/>
        <v>0</v>
      </c>
      <c r="L146" s="140" t="s">
        <v>1</v>
      </c>
      <c r="M146" s="30"/>
      <c r="N146" s="145" t="s">
        <v>1</v>
      </c>
      <c r="O146" s="146" t="s">
        <v>41</v>
      </c>
      <c r="P146" s="147">
        <f t="shared" si="2"/>
        <v>0</v>
      </c>
      <c r="Q146" s="147">
        <f t="shared" si="3"/>
        <v>0</v>
      </c>
      <c r="R146" s="147">
        <f t="shared" si="4"/>
        <v>0</v>
      </c>
      <c r="S146" s="55"/>
      <c r="T146" s="148">
        <f t="shared" si="5"/>
        <v>0</v>
      </c>
      <c r="U146" s="148">
        <v>0</v>
      </c>
      <c r="V146" s="148">
        <f t="shared" si="6"/>
        <v>0</v>
      </c>
      <c r="W146" s="148">
        <v>0</v>
      </c>
      <c r="X146" s="149">
        <f t="shared" si="7"/>
        <v>0</v>
      </c>
      <c r="Y146" s="29"/>
      <c r="Z146" s="29"/>
      <c r="AA146" s="29"/>
      <c r="AB146" s="29"/>
      <c r="AC146" s="29"/>
      <c r="AD146" s="29"/>
      <c r="AE146" s="29"/>
      <c r="AR146" s="150" t="s">
        <v>151</v>
      </c>
      <c r="AT146" s="150" t="s">
        <v>153</v>
      </c>
      <c r="AU146" s="150" t="s">
        <v>88</v>
      </c>
      <c r="AY146" s="14" t="s">
        <v>152</v>
      </c>
      <c r="BE146" s="151">
        <f t="shared" si="8"/>
        <v>0</v>
      </c>
      <c r="BF146" s="151">
        <f t="shared" si="9"/>
        <v>0</v>
      </c>
      <c r="BG146" s="151">
        <f t="shared" si="10"/>
        <v>0</v>
      </c>
      <c r="BH146" s="151">
        <f t="shared" si="11"/>
        <v>0</v>
      </c>
      <c r="BI146" s="151">
        <f t="shared" si="12"/>
        <v>0</v>
      </c>
      <c r="BJ146" s="14" t="s">
        <v>86</v>
      </c>
      <c r="BK146" s="151">
        <f t="shared" si="13"/>
        <v>0</v>
      </c>
      <c r="BL146" s="14" t="s">
        <v>151</v>
      </c>
      <c r="BM146" s="150" t="s">
        <v>1015</v>
      </c>
    </row>
    <row r="147" spans="1:65" s="12" customFormat="1" ht="22.8" customHeight="1">
      <c r="B147" s="125"/>
      <c r="D147" s="126" t="s">
        <v>77</v>
      </c>
      <c r="E147" s="152" t="s">
        <v>210</v>
      </c>
      <c r="F147" s="152" t="s">
        <v>211</v>
      </c>
      <c r="I147" s="128"/>
      <c r="J147" s="128"/>
      <c r="K147" s="153">
        <f>BK147</f>
        <v>0</v>
      </c>
      <c r="M147" s="125"/>
      <c r="N147" s="130"/>
      <c r="O147" s="131"/>
      <c r="P147" s="131"/>
      <c r="Q147" s="132">
        <f>SUM(Q148:Q158)</f>
        <v>0</v>
      </c>
      <c r="R147" s="132">
        <f>SUM(R148:R158)</f>
        <v>0</v>
      </c>
      <c r="S147" s="131"/>
      <c r="T147" s="133">
        <f>SUM(T148:T158)</f>
        <v>0</v>
      </c>
      <c r="U147" s="131"/>
      <c r="V147" s="133">
        <f>SUM(V148:V158)</f>
        <v>0</v>
      </c>
      <c r="W147" s="131"/>
      <c r="X147" s="134">
        <f>SUM(X148:X158)</f>
        <v>10.533716</v>
      </c>
      <c r="AR147" s="126" t="s">
        <v>86</v>
      </c>
      <c r="AT147" s="135" t="s">
        <v>77</v>
      </c>
      <c r="AU147" s="135" t="s">
        <v>86</v>
      </c>
      <c r="AY147" s="126" t="s">
        <v>152</v>
      </c>
      <c r="BK147" s="136">
        <f>SUM(BK148:BK158)</f>
        <v>0</v>
      </c>
    </row>
    <row r="148" spans="1:65" s="2" customFormat="1" ht="33" customHeight="1">
      <c r="A148" s="29"/>
      <c r="B148" s="137"/>
      <c r="C148" s="138" t="s">
        <v>92</v>
      </c>
      <c r="D148" s="138" t="s">
        <v>153</v>
      </c>
      <c r="E148" s="139" t="s">
        <v>1016</v>
      </c>
      <c r="F148" s="140" t="s">
        <v>1017</v>
      </c>
      <c r="G148" s="141" t="s">
        <v>196</v>
      </c>
      <c r="H148" s="142">
        <v>532.85799999999995</v>
      </c>
      <c r="I148" s="143"/>
      <c r="J148" s="143"/>
      <c r="K148" s="144">
        <f t="shared" ref="K148:K158" si="14">ROUND(P148*H148,2)</f>
        <v>0</v>
      </c>
      <c r="L148" s="140" t="s">
        <v>173</v>
      </c>
      <c r="M148" s="30"/>
      <c r="N148" s="145" t="s">
        <v>1</v>
      </c>
      <c r="O148" s="146" t="s">
        <v>41</v>
      </c>
      <c r="P148" s="147">
        <f t="shared" ref="P148:P158" si="15">I148+J148</f>
        <v>0</v>
      </c>
      <c r="Q148" s="147">
        <f t="shared" ref="Q148:Q158" si="16">ROUND(I148*H148,2)</f>
        <v>0</v>
      </c>
      <c r="R148" s="147">
        <f t="shared" ref="R148:R158" si="17">ROUND(J148*H148,2)</f>
        <v>0</v>
      </c>
      <c r="S148" s="55"/>
      <c r="T148" s="148">
        <f t="shared" ref="T148:T158" si="18">S148*H148</f>
        <v>0</v>
      </c>
      <c r="U148" s="148">
        <v>0</v>
      </c>
      <c r="V148" s="148">
        <f t="shared" ref="V148:V158" si="19">U148*H148</f>
        <v>0</v>
      </c>
      <c r="W148" s="148">
        <v>0</v>
      </c>
      <c r="X148" s="149">
        <f t="shared" ref="X148:X158" si="20">W148*H148</f>
        <v>0</v>
      </c>
      <c r="Y148" s="29"/>
      <c r="Z148" s="29"/>
      <c r="AA148" s="29"/>
      <c r="AB148" s="29"/>
      <c r="AC148" s="29"/>
      <c r="AD148" s="29"/>
      <c r="AE148" s="29"/>
      <c r="AR148" s="150" t="s">
        <v>151</v>
      </c>
      <c r="AT148" s="150" t="s">
        <v>153</v>
      </c>
      <c r="AU148" s="150" t="s">
        <v>88</v>
      </c>
      <c r="AY148" s="14" t="s">
        <v>152</v>
      </c>
      <c r="BE148" s="151">
        <f t="shared" ref="BE148:BE158" si="21">IF(O148="základní",K148,0)</f>
        <v>0</v>
      </c>
      <c r="BF148" s="151">
        <f t="shared" ref="BF148:BF158" si="22">IF(O148="snížená",K148,0)</f>
        <v>0</v>
      </c>
      <c r="BG148" s="151">
        <f t="shared" ref="BG148:BG158" si="23">IF(O148="zákl. přenesená",K148,0)</f>
        <v>0</v>
      </c>
      <c r="BH148" s="151">
        <f t="shared" ref="BH148:BH158" si="24">IF(O148="sníž. přenesená",K148,0)</f>
        <v>0</v>
      </c>
      <c r="BI148" s="151">
        <f t="shared" ref="BI148:BI158" si="25">IF(O148="nulová",K148,0)</f>
        <v>0</v>
      </c>
      <c r="BJ148" s="14" t="s">
        <v>86</v>
      </c>
      <c r="BK148" s="151">
        <f t="shared" ref="BK148:BK158" si="26">ROUND(P148*H148,2)</f>
        <v>0</v>
      </c>
      <c r="BL148" s="14" t="s">
        <v>151</v>
      </c>
      <c r="BM148" s="150" t="s">
        <v>1018</v>
      </c>
    </row>
    <row r="149" spans="1:65" s="2" customFormat="1" ht="33" customHeight="1">
      <c r="A149" s="29"/>
      <c r="B149" s="137"/>
      <c r="C149" s="138" t="s">
        <v>8</v>
      </c>
      <c r="D149" s="138" t="s">
        <v>153</v>
      </c>
      <c r="E149" s="139" t="s">
        <v>1019</v>
      </c>
      <c r="F149" s="140" t="s">
        <v>1020</v>
      </c>
      <c r="G149" s="141" t="s">
        <v>196</v>
      </c>
      <c r="H149" s="142">
        <v>47957.22</v>
      </c>
      <c r="I149" s="143"/>
      <c r="J149" s="143"/>
      <c r="K149" s="144">
        <f t="shared" si="14"/>
        <v>0</v>
      </c>
      <c r="L149" s="140" t="s">
        <v>173</v>
      </c>
      <c r="M149" s="30"/>
      <c r="N149" s="145" t="s">
        <v>1</v>
      </c>
      <c r="O149" s="146" t="s">
        <v>41</v>
      </c>
      <c r="P149" s="147">
        <f t="shared" si="15"/>
        <v>0</v>
      </c>
      <c r="Q149" s="147">
        <f t="shared" si="16"/>
        <v>0</v>
      </c>
      <c r="R149" s="147">
        <f t="shared" si="17"/>
        <v>0</v>
      </c>
      <c r="S149" s="55"/>
      <c r="T149" s="148">
        <f t="shared" si="18"/>
        <v>0</v>
      </c>
      <c r="U149" s="148">
        <v>0</v>
      </c>
      <c r="V149" s="148">
        <f t="shared" si="19"/>
        <v>0</v>
      </c>
      <c r="W149" s="148">
        <v>0</v>
      </c>
      <c r="X149" s="149">
        <f t="shared" si="20"/>
        <v>0</v>
      </c>
      <c r="Y149" s="29"/>
      <c r="Z149" s="29"/>
      <c r="AA149" s="29"/>
      <c r="AB149" s="29"/>
      <c r="AC149" s="29"/>
      <c r="AD149" s="29"/>
      <c r="AE149" s="29"/>
      <c r="AR149" s="150" t="s">
        <v>151</v>
      </c>
      <c r="AT149" s="150" t="s">
        <v>153</v>
      </c>
      <c r="AU149" s="150" t="s">
        <v>88</v>
      </c>
      <c r="AY149" s="14" t="s">
        <v>152</v>
      </c>
      <c r="BE149" s="151">
        <f t="shared" si="21"/>
        <v>0</v>
      </c>
      <c r="BF149" s="151">
        <f t="shared" si="22"/>
        <v>0</v>
      </c>
      <c r="BG149" s="151">
        <f t="shared" si="23"/>
        <v>0</v>
      </c>
      <c r="BH149" s="151">
        <f t="shared" si="24"/>
        <v>0</v>
      </c>
      <c r="BI149" s="151">
        <f t="shared" si="25"/>
        <v>0</v>
      </c>
      <c r="BJ149" s="14" t="s">
        <v>86</v>
      </c>
      <c r="BK149" s="151">
        <f t="shared" si="26"/>
        <v>0</v>
      </c>
      <c r="BL149" s="14" t="s">
        <v>151</v>
      </c>
      <c r="BM149" s="150" t="s">
        <v>1021</v>
      </c>
    </row>
    <row r="150" spans="1:65" s="2" customFormat="1" ht="33" customHeight="1">
      <c r="A150" s="29"/>
      <c r="B150" s="137"/>
      <c r="C150" s="138" t="s">
        <v>281</v>
      </c>
      <c r="D150" s="138" t="s">
        <v>153</v>
      </c>
      <c r="E150" s="139" t="s">
        <v>1022</v>
      </c>
      <c r="F150" s="140" t="s">
        <v>1023</v>
      </c>
      <c r="G150" s="141" t="s">
        <v>196</v>
      </c>
      <c r="H150" s="142">
        <v>532.85799999999995</v>
      </c>
      <c r="I150" s="143"/>
      <c r="J150" s="143"/>
      <c r="K150" s="144">
        <f t="shared" si="14"/>
        <v>0</v>
      </c>
      <c r="L150" s="140" t="s">
        <v>173</v>
      </c>
      <c r="M150" s="30"/>
      <c r="N150" s="145" t="s">
        <v>1</v>
      </c>
      <c r="O150" s="146" t="s">
        <v>41</v>
      </c>
      <c r="P150" s="147">
        <f t="shared" si="15"/>
        <v>0</v>
      </c>
      <c r="Q150" s="147">
        <f t="shared" si="16"/>
        <v>0</v>
      </c>
      <c r="R150" s="147">
        <f t="shared" si="17"/>
        <v>0</v>
      </c>
      <c r="S150" s="55"/>
      <c r="T150" s="148">
        <f t="shared" si="18"/>
        <v>0</v>
      </c>
      <c r="U150" s="148">
        <v>0</v>
      </c>
      <c r="V150" s="148">
        <f t="shared" si="19"/>
        <v>0</v>
      </c>
      <c r="W150" s="148">
        <v>0</v>
      </c>
      <c r="X150" s="149">
        <f t="shared" si="20"/>
        <v>0</v>
      </c>
      <c r="Y150" s="29"/>
      <c r="Z150" s="29"/>
      <c r="AA150" s="29"/>
      <c r="AB150" s="29"/>
      <c r="AC150" s="29"/>
      <c r="AD150" s="29"/>
      <c r="AE150" s="29"/>
      <c r="AR150" s="150" t="s">
        <v>151</v>
      </c>
      <c r="AT150" s="150" t="s">
        <v>153</v>
      </c>
      <c r="AU150" s="150" t="s">
        <v>88</v>
      </c>
      <c r="AY150" s="14" t="s">
        <v>152</v>
      </c>
      <c r="BE150" s="151">
        <f t="shared" si="21"/>
        <v>0</v>
      </c>
      <c r="BF150" s="151">
        <f t="shared" si="22"/>
        <v>0</v>
      </c>
      <c r="BG150" s="151">
        <f t="shared" si="23"/>
        <v>0</v>
      </c>
      <c r="BH150" s="151">
        <f t="shared" si="24"/>
        <v>0</v>
      </c>
      <c r="BI150" s="151">
        <f t="shared" si="25"/>
        <v>0</v>
      </c>
      <c r="BJ150" s="14" t="s">
        <v>86</v>
      </c>
      <c r="BK150" s="151">
        <f t="shared" si="26"/>
        <v>0</v>
      </c>
      <c r="BL150" s="14" t="s">
        <v>151</v>
      </c>
      <c r="BM150" s="150" t="s">
        <v>1024</v>
      </c>
    </row>
    <row r="151" spans="1:65" s="2" customFormat="1" ht="22.8">
      <c r="A151" s="29"/>
      <c r="B151" s="137"/>
      <c r="C151" s="138" t="s">
        <v>285</v>
      </c>
      <c r="D151" s="138" t="s">
        <v>153</v>
      </c>
      <c r="E151" s="139" t="s">
        <v>1025</v>
      </c>
      <c r="F151" s="140" t="s">
        <v>1026</v>
      </c>
      <c r="G151" s="141" t="s">
        <v>196</v>
      </c>
      <c r="H151" s="142">
        <v>532.85799999999995</v>
      </c>
      <c r="I151" s="143"/>
      <c r="J151" s="143"/>
      <c r="K151" s="144">
        <f t="shared" si="14"/>
        <v>0</v>
      </c>
      <c r="L151" s="140" t="s">
        <v>173</v>
      </c>
      <c r="M151" s="30"/>
      <c r="N151" s="145" t="s">
        <v>1</v>
      </c>
      <c r="O151" s="146" t="s">
        <v>41</v>
      </c>
      <c r="P151" s="147">
        <f t="shared" si="15"/>
        <v>0</v>
      </c>
      <c r="Q151" s="147">
        <f t="shared" si="16"/>
        <v>0</v>
      </c>
      <c r="R151" s="147">
        <f t="shared" si="17"/>
        <v>0</v>
      </c>
      <c r="S151" s="55"/>
      <c r="T151" s="148">
        <f t="shared" si="18"/>
        <v>0</v>
      </c>
      <c r="U151" s="148">
        <v>0</v>
      </c>
      <c r="V151" s="148">
        <f t="shared" si="19"/>
        <v>0</v>
      </c>
      <c r="W151" s="148">
        <v>0</v>
      </c>
      <c r="X151" s="149">
        <f t="shared" si="20"/>
        <v>0</v>
      </c>
      <c r="Y151" s="29"/>
      <c r="Z151" s="29"/>
      <c r="AA151" s="29"/>
      <c r="AB151" s="29"/>
      <c r="AC151" s="29"/>
      <c r="AD151" s="29"/>
      <c r="AE151" s="29"/>
      <c r="AR151" s="150" t="s">
        <v>151</v>
      </c>
      <c r="AT151" s="150" t="s">
        <v>153</v>
      </c>
      <c r="AU151" s="150" t="s">
        <v>88</v>
      </c>
      <c r="AY151" s="14" t="s">
        <v>152</v>
      </c>
      <c r="BE151" s="151">
        <f t="shared" si="21"/>
        <v>0</v>
      </c>
      <c r="BF151" s="151">
        <f t="shared" si="22"/>
        <v>0</v>
      </c>
      <c r="BG151" s="151">
        <f t="shared" si="23"/>
        <v>0</v>
      </c>
      <c r="BH151" s="151">
        <f t="shared" si="24"/>
        <v>0</v>
      </c>
      <c r="BI151" s="151">
        <f t="shared" si="25"/>
        <v>0</v>
      </c>
      <c r="BJ151" s="14" t="s">
        <v>86</v>
      </c>
      <c r="BK151" s="151">
        <f t="shared" si="26"/>
        <v>0</v>
      </c>
      <c r="BL151" s="14" t="s">
        <v>151</v>
      </c>
      <c r="BM151" s="150" t="s">
        <v>1027</v>
      </c>
    </row>
    <row r="152" spans="1:65" s="2" customFormat="1" ht="22.8">
      <c r="A152" s="29"/>
      <c r="B152" s="137"/>
      <c r="C152" s="138" t="s">
        <v>289</v>
      </c>
      <c r="D152" s="138" t="s">
        <v>153</v>
      </c>
      <c r="E152" s="139" t="s">
        <v>1028</v>
      </c>
      <c r="F152" s="140" t="s">
        <v>1029</v>
      </c>
      <c r="G152" s="141" t="s">
        <v>196</v>
      </c>
      <c r="H152" s="142">
        <v>47957.27</v>
      </c>
      <c r="I152" s="143"/>
      <c r="J152" s="143"/>
      <c r="K152" s="144">
        <f t="shared" si="14"/>
        <v>0</v>
      </c>
      <c r="L152" s="140" t="s">
        <v>173</v>
      </c>
      <c r="M152" s="30"/>
      <c r="N152" s="145" t="s">
        <v>1</v>
      </c>
      <c r="O152" s="146" t="s">
        <v>41</v>
      </c>
      <c r="P152" s="147">
        <f t="shared" si="15"/>
        <v>0</v>
      </c>
      <c r="Q152" s="147">
        <f t="shared" si="16"/>
        <v>0</v>
      </c>
      <c r="R152" s="147">
        <f t="shared" si="17"/>
        <v>0</v>
      </c>
      <c r="S152" s="55"/>
      <c r="T152" s="148">
        <f t="shared" si="18"/>
        <v>0</v>
      </c>
      <c r="U152" s="148">
        <v>0</v>
      </c>
      <c r="V152" s="148">
        <f t="shared" si="19"/>
        <v>0</v>
      </c>
      <c r="W152" s="148">
        <v>0</v>
      </c>
      <c r="X152" s="149">
        <f t="shared" si="20"/>
        <v>0</v>
      </c>
      <c r="Y152" s="29"/>
      <c r="Z152" s="29"/>
      <c r="AA152" s="29"/>
      <c r="AB152" s="29"/>
      <c r="AC152" s="29"/>
      <c r="AD152" s="29"/>
      <c r="AE152" s="29"/>
      <c r="AR152" s="150" t="s">
        <v>151</v>
      </c>
      <c r="AT152" s="150" t="s">
        <v>153</v>
      </c>
      <c r="AU152" s="150" t="s">
        <v>88</v>
      </c>
      <c r="AY152" s="14" t="s">
        <v>152</v>
      </c>
      <c r="BE152" s="151">
        <f t="shared" si="21"/>
        <v>0</v>
      </c>
      <c r="BF152" s="151">
        <f t="shared" si="22"/>
        <v>0</v>
      </c>
      <c r="BG152" s="151">
        <f t="shared" si="23"/>
        <v>0</v>
      </c>
      <c r="BH152" s="151">
        <f t="shared" si="24"/>
        <v>0</v>
      </c>
      <c r="BI152" s="151">
        <f t="shared" si="25"/>
        <v>0</v>
      </c>
      <c r="BJ152" s="14" t="s">
        <v>86</v>
      </c>
      <c r="BK152" s="151">
        <f t="shared" si="26"/>
        <v>0</v>
      </c>
      <c r="BL152" s="14" t="s">
        <v>151</v>
      </c>
      <c r="BM152" s="150" t="s">
        <v>1030</v>
      </c>
    </row>
    <row r="153" spans="1:65" s="2" customFormat="1" ht="22.8">
      <c r="A153" s="29"/>
      <c r="B153" s="137"/>
      <c r="C153" s="138" t="s">
        <v>293</v>
      </c>
      <c r="D153" s="138" t="s">
        <v>153</v>
      </c>
      <c r="E153" s="139" t="s">
        <v>1031</v>
      </c>
      <c r="F153" s="140" t="s">
        <v>1032</v>
      </c>
      <c r="G153" s="141" t="s">
        <v>196</v>
      </c>
      <c r="H153" s="142">
        <v>532.85799999999995</v>
      </c>
      <c r="I153" s="143"/>
      <c r="J153" s="143"/>
      <c r="K153" s="144">
        <f t="shared" si="14"/>
        <v>0</v>
      </c>
      <c r="L153" s="140" t="s">
        <v>173</v>
      </c>
      <c r="M153" s="30"/>
      <c r="N153" s="145" t="s">
        <v>1</v>
      </c>
      <c r="O153" s="146" t="s">
        <v>41</v>
      </c>
      <c r="P153" s="147">
        <f t="shared" si="15"/>
        <v>0</v>
      </c>
      <c r="Q153" s="147">
        <f t="shared" si="16"/>
        <v>0</v>
      </c>
      <c r="R153" s="147">
        <f t="shared" si="17"/>
        <v>0</v>
      </c>
      <c r="S153" s="55"/>
      <c r="T153" s="148">
        <f t="shared" si="18"/>
        <v>0</v>
      </c>
      <c r="U153" s="148">
        <v>0</v>
      </c>
      <c r="V153" s="148">
        <f t="shared" si="19"/>
        <v>0</v>
      </c>
      <c r="W153" s="148">
        <v>0</v>
      </c>
      <c r="X153" s="149">
        <f t="shared" si="20"/>
        <v>0</v>
      </c>
      <c r="Y153" s="29"/>
      <c r="Z153" s="29"/>
      <c r="AA153" s="29"/>
      <c r="AB153" s="29"/>
      <c r="AC153" s="29"/>
      <c r="AD153" s="29"/>
      <c r="AE153" s="29"/>
      <c r="AR153" s="150" t="s">
        <v>151</v>
      </c>
      <c r="AT153" s="150" t="s">
        <v>153</v>
      </c>
      <c r="AU153" s="150" t="s">
        <v>88</v>
      </c>
      <c r="AY153" s="14" t="s">
        <v>152</v>
      </c>
      <c r="BE153" s="151">
        <f t="shared" si="21"/>
        <v>0</v>
      </c>
      <c r="BF153" s="151">
        <f t="shared" si="22"/>
        <v>0</v>
      </c>
      <c r="BG153" s="151">
        <f t="shared" si="23"/>
        <v>0</v>
      </c>
      <c r="BH153" s="151">
        <f t="shared" si="24"/>
        <v>0</v>
      </c>
      <c r="BI153" s="151">
        <f t="shared" si="25"/>
        <v>0</v>
      </c>
      <c r="BJ153" s="14" t="s">
        <v>86</v>
      </c>
      <c r="BK153" s="151">
        <f t="shared" si="26"/>
        <v>0</v>
      </c>
      <c r="BL153" s="14" t="s">
        <v>151</v>
      </c>
      <c r="BM153" s="150" t="s">
        <v>1033</v>
      </c>
    </row>
    <row r="154" spans="1:65" s="2" customFormat="1" ht="24.15" customHeight="1">
      <c r="A154" s="29"/>
      <c r="B154" s="137"/>
      <c r="C154" s="138" t="s">
        <v>297</v>
      </c>
      <c r="D154" s="138" t="s">
        <v>153</v>
      </c>
      <c r="E154" s="139" t="s">
        <v>1034</v>
      </c>
      <c r="F154" s="140" t="s">
        <v>1035</v>
      </c>
      <c r="G154" s="141" t="s">
        <v>325</v>
      </c>
      <c r="H154" s="142">
        <v>6</v>
      </c>
      <c r="I154" s="143"/>
      <c r="J154" s="143"/>
      <c r="K154" s="144">
        <f t="shared" si="14"/>
        <v>0</v>
      </c>
      <c r="L154" s="140" t="s">
        <v>173</v>
      </c>
      <c r="M154" s="30"/>
      <c r="N154" s="145" t="s">
        <v>1</v>
      </c>
      <c r="O154" s="146" t="s">
        <v>41</v>
      </c>
      <c r="P154" s="147">
        <f t="shared" si="15"/>
        <v>0</v>
      </c>
      <c r="Q154" s="147">
        <f t="shared" si="16"/>
        <v>0</v>
      </c>
      <c r="R154" s="147">
        <f t="shared" si="17"/>
        <v>0</v>
      </c>
      <c r="S154" s="55"/>
      <c r="T154" s="148">
        <f t="shared" si="18"/>
        <v>0</v>
      </c>
      <c r="U154" s="148">
        <v>0</v>
      </c>
      <c r="V154" s="148">
        <f t="shared" si="19"/>
        <v>0</v>
      </c>
      <c r="W154" s="148">
        <v>0</v>
      </c>
      <c r="X154" s="149">
        <f t="shared" si="20"/>
        <v>0</v>
      </c>
      <c r="Y154" s="29"/>
      <c r="Z154" s="29"/>
      <c r="AA154" s="29"/>
      <c r="AB154" s="29"/>
      <c r="AC154" s="29"/>
      <c r="AD154" s="29"/>
      <c r="AE154" s="29"/>
      <c r="AR154" s="150" t="s">
        <v>151</v>
      </c>
      <c r="AT154" s="150" t="s">
        <v>153</v>
      </c>
      <c r="AU154" s="150" t="s">
        <v>88</v>
      </c>
      <c r="AY154" s="14" t="s">
        <v>152</v>
      </c>
      <c r="BE154" s="151">
        <f t="shared" si="21"/>
        <v>0</v>
      </c>
      <c r="BF154" s="151">
        <f t="shared" si="22"/>
        <v>0</v>
      </c>
      <c r="BG154" s="151">
        <f t="shared" si="23"/>
        <v>0</v>
      </c>
      <c r="BH154" s="151">
        <f t="shared" si="24"/>
        <v>0</v>
      </c>
      <c r="BI154" s="151">
        <f t="shared" si="25"/>
        <v>0</v>
      </c>
      <c r="BJ154" s="14" t="s">
        <v>86</v>
      </c>
      <c r="BK154" s="151">
        <f t="shared" si="26"/>
        <v>0</v>
      </c>
      <c r="BL154" s="14" t="s">
        <v>151</v>
      </c>
      <c r="BM154" s="150" t="s">
        <v>1036</v>
      </c>
    </row>
    <row r="155" spans="1:65" s="2" customFormat="1" ht="24.15" customHeight="1">
      <c r="A155" s="29"/>
      <c r="B155" s="137"/>
      <c r="C155" s="138" t="s">
        <v>301</v>
      </c>
      <c r="D155" s="138" t="s">
        <v>153</v>
      </c>
      <c r="E155" s="139" t="s">
        <v>1037</v>
      </c>
      <c r="F155" s="140" t="s">
        <v>1038</v>
      </c>
      <c r="G155" s="141" t="s">
        <v>325</v>
      </c>
      <c r="H155" s="142">
        <v>540</v>
      </c>
      <c r="I155" s="143"/>
      <c r="J155" s="143"/>
      <c r="K155" s="144">
        <f t="shared" si="14"/>
        <v>0</v>
      </c>
      <c r="L155" s="140" t="s">
        <v>173</v>
      </c>
      <c r="M155" s="30"/>
      <c r="N155" s="145" t="s">
        <v>1</v>
      </c>
      <c r="O155" s="146" t="s">
        <v>41</v>
      </c>
      <c r="P155" s="147">
        <f t="shared" si="15"/>
        <v>0</v>
      </c>
      <c r="Q155" s="147">
        <f t="shared" si="16"/>
        <v>0</v>
      </c>
      <c r="R155" s="147">
        <f t="shared" si="17"/>
        <v>0</v>
      </c>
      <c r="S155" s="55"/>
      <c r="T155" s="148">
        <f t="shared" si="18"/>
        <v>0</v>
      </c>
      <c r="U155" s="148">
        <v>0</v>
      </c>
      <c r="V155" s="148">
        <f t="shared" si="19"/>
        <v>0</v>
      </c>
      <c r="W155" s="148">
        <v>0</v>
      </c>
      <c r="X155" s="149">
        <f t="shared" si="20"/>
        <v>0</v>
      </c>
      <c r="Y155" s="29"/>
      <c r="Z155" s="29"/>
      <c r="AA155" s="29"/>
      <c r="AB155" s="29"/>
      <c r="AC155" s="29"/>
      <c r="AD155" s="29"/>
      <c r="AE155" s="29"/>
      <c r="AR155" s="150" t="s">
        <v>151</v>
      </c>
      <c r="AT155" s="150" t="s">
        <v>153</v>
      </c>
      <c r="AU155" s="150" t="s">
        <v>88</v>
      </c>
      <c r="AY155" s="14" t="s">
        <v>152</v>
      </c>
      <c r="BE155" s="151">
        <f t="shared" si="21"/>
        <v>0</v>
      </c>
      <c r="BF155" s="151">
        <f t="shared" si="22"/>
        <v>0</v>
      </c>
      <c r="BG155" s="151">
        <f t="shared" si="23"/>
        <v>0</v>
      </c>
      <c r="BH155" s="151">
        <f t="shared" si="24"/>
        <v>0</v>
      </c>
      <c r="BI155" s="151">
        <f t="shared" si="25"/>
        <v>0</v>
      </c>
      <c r="BJ155" s="14" t="s">
        <v>86</v>
      </c>
      <c r="BK155" s="151">
        <f t="shared" si="26"/>
        <v>0</v>
      </c>
      <c r="BL155" s="14" t="s">
        <v>151</v>
      </c>
      <c r="BM155" s="150" t="s">
        <v>1039</v>
      </c>
    </row>
    <row r="156" spans="1:65" s="2" customFormat="1" ht="24.15" customHeight="1">
      <c r="A156" s="29"/>
      <c r="B156" s="137"/>
      <c r="C156" s="138" t="s">
        <v>308</v>
      </c>
      <c r="D156" s="138" t="s">
        <v>153</v>
      </c>
      <c r="E156" s="139" t="s">
        <v>1040</v>
      </c>
      <c r="F156" s="140" t="s">
        <v>1041</v>
      </c>
      <c r="G156" s="141" t="s">
        <v>325</v>
      </c>
      <c r="H156" s="142">
        <v>6</v>
      </c>
      <c r="I156" s="143"/>
      <c r="J156" s="143"/>
      <c r="K156" s="144">
        <f t="shared" si="14"/>
        <v>0</v>
      </c>
      <c r="L156" s="140" t="s">
        <v>173</v>
      </c>
      <c r="M156" s="30"/>
      <c r="N156" s="145" t="s">
        <v>1</v>
      </c>
      <c r="O156" s="146" t="s">
        <v>41</v>
      </c>
      <c r="P156" s="147">
        <f t="shared" si="15"/>
        <v>0</v>
      </c>
      <c r="Q156" s="147">
        <f t="shared" si="16"/>
        <v>0</v>
      </c>
      <c r="R156" s="147">
        <f t="shared" si="17"/>
        <v>0</v>
      </c>
      <c r="S156" s="55"/>
      <c r="T156" s="148">
        <f t="shared" si="18"/>
        <v>0</v>
      </c>
      <c r="U156" s="148">
        <v>0</v>
      </c>
      <c r="V156" s="148">
        <f t="shared" si="19"/>
        <v>0</v>
      </c>
      <c r="W156" s="148">
        <v>0</v>
      </c>
      <c r="X156" s="149">
        <f t="shared" si="20"/>
        <v>0</v>
      </c>
      <c r="Y156" s="29"/>
      <c r="Z156" s="29"/>
      <c r="AA156" s="29"/>
      <c r="AB156" s="29"/>
      <c r="AC156" s="29"/>
      <c r="AD156" s="29"/>
      <c r="AE156" s="29"/>
      <c r="AR156" s="150" t="s">
        <v>151</v>
      </c>
      <c r="AT156" s="150" t="s">
        <v>153</v>
      </c>
      <c r="AU156" s="150" t="s">
        <v>88</v>
      </c>
      <c r="AY156" s="14" t="s">
        <v>152</v>
      </c>
      <c r="BE156" s="151">
        <f t="shared" si="21"/>
        <v>0</v>
      </c>
      <c r="BF156" s="151">
        <f t="shared" si="22"/>
        <v>0</v>
      </c>
      <c r="BG156" s="151">
        <f t="shared" si="23"/>
        <v>0</v>
      </c>
      <c r="BH156" s="151">
        <f t="shared" si="24"/>
        <v>0</v>
      </c>
      <c r="BI156" s="151">
        <f t="shared" si="25"/>
        <v>0</v>
      </c>
      <c r="BJ156" s="14" t="s">
        <v>86</v>
      </c>
      <c r="BK156" s="151">
        <f t="shared" si="26"/>
        <v>0</v>
      </c>
      <c r="BL156" s="14" t="s">
        <v>151</v>
      </c>
      <c r="BM156" s="150" t="s">
        <v>1042</v>
      </c>
    </row>
    <row r="157" spans="1:65" s="2" customFormat="1" ht="24.15" customHeight="1">
      <c r="A157" s="29"/>
      <c r="B157" s="137"/>
      <c r="C157" s="138" t="s">
        <v>312</v>
      </c>
      <c r="D157" s="138" t="s">
        <v>153</v>
      </c>
      <c r="E157" s="139" t="s">
        <v>1043</v>
      </c>
      <c r="F157" s="140" t="s">
        <v>1044</v>
      </c>
      <c r="G157" s="141" t="s">
        <v>325</v>
      </c>
      <c r="H157" s="142">
        <v>150.18</v>
      </c>
      <c r="I157" s="143"/>
      <c r="J157" s="143"/>
      <c r="K157" s="144">
        <f t="shared" si="14"/>
        <v>0</v>
      </c>
      <c r="L157" s="140" t="s">
        <v>173</v>
      </c>
      <c r="M157" s="30"/>
      <c r="N157" s="145" t="s">
        <v>1</v>
      </c>
      <c r="O157" s="146" t="s">
        <v>41</v>
      </c>
      <c r="P157" s="147">
        <f t="shared" si="15"/>
        <v>0</v>
      </c>
      <c r="Q157" s="147">
        <f t="shared" si="16"/>
        <v>0</v>
      </c>
      <c r="R157" s="147">
        <f t="shared" si="17"/>
        <v>0</v>
      </c>
      <c r="S157" s="55"/>
      <c r="T157" s="148">
        <f t="shared" si="18"/>
        <v>0</v>
      </c>
      <c r="U157" s="148">
        <v>0</v>
      </c>
      <c r="V157" s="148">
        <f t="shared" si="19"/>
        <v>0</v>
      </c>
      <c r="W157" s="148">
        <v>0.03</v>
      </c>
      <c r="X157" s="149">
        <f t="shared" si="20"/>
        <v>4.5053999999999998</v>
      </c>
      <c r="Y157" s="29"/>
      <c r="Z157" s="29"/>
      <c r="AA157" s="29"/>
      <c r="AB157" s="29"/>
      <c r="AC157" s="29"/>
      <c r="AD157" s="29"/>
      <c r="AE157" s="29"/>
      <c r="AR157" s="150" t="s">
        <v>151</v>
      </c>
      <c r="AT157" s="150" t="s">
        <v>153</v>
      </c>
      <c r="AU157" s="150" t="s">
        <v>88</v>
      </c>
      <c r="AY157" s="14" t="s">
        <v>152</v>
      </c>
      <c r="BE157" s="151">
        <f t="shared" si="21"/>
        <v>0</v>
      </c>
      <c r="BF157" s="151">
        <f t="shared" si="22"/>
        <v>0</v>
      </c>
      <c r="BG157" s="151">
        <f t="shared" si="23"/>
        <v>0</v>
      </c>
      <c r="BH157" s="151">
        <f t="shared" si="24"/>
        <v>0</v>
      </c>
      <c r="BI157" s="151">
        <f t="shared" si="25"/>
        <v>0</v>
      </c>
      <c r="BJ157" s="14" t="s">
        <v>86</v>
      </c>
      <c r="BK157" s="151">
        <f t="shared" si="26"/>
        <v>0</v>
      </c>
      <c r="BL157" s="14" t="s">
        <v>151</v>
      </c>
      <c r="BM157" s="150" t="s">
        <v>1045</v>
      </c>
    </row>
    <row r="158" spans="1:65" s="2" customFormat="1" ht="37.799999999999997" customHeight="1">
      <c r="A158" s="29"/>
      <c r="B158" s="137"/>
      <c r="C158" s="138" t="s">
        <v>95</v>
      </c>
      <c r="D158" s="138" t="s">
        <v>153</v>
      </c>
      <c r="E158" s="139" t="s">
        <v>1046</v>
      </c>
      <c r="F158" s="140" t="s">
        <v>1047</v>
      </c>
      <c r="G158" s="141" t="s">
        <v>196</v>
      </c>
      <c r="H158" s="142">
        <v>430.59399999999999</v>
      </c>
      <c r="I158" s="143"/>
      <c r="J158" s="143"/>
      <c r="K158" s="144">
        <f t="shared" si="14"/>
        <v>0</v>
      </c>
      <c r="L158" s="140" t="s">
        <v>173</v>
      </c>
      <c r="M158" s="30"/>
      <c r="N158" s="145" t="s">
        <v>1</v>
      </c>
      <c r="O158" s="146" t="s">
        <v>41</v>
      </c>
      <c r="P158" s="147">
        <f t="shared" si="15"/>
        <v>0</v>
      </c>
      <c r="Q158" s="147">
        <f t="shared" si="16"/>
        <v>0</v>
      </c>
      <c r="R158" s="147">
        <f t="shared" si="17"/>
        <v>0</v>
      </c>
      <c r="S158" s="55"/>
      <c r="T158" s="148">
        <f t="shared" si="18"/>
        <v>0</v>
      </c>
      <c r="U158" s="148">
        <v>0</v>
      </c>
      <c r="V158" s="148">
        <f t="shared" si="19"/>
        <v>0</v>
      </c>
      <c r="W158" s="148">
        <v>1.4E-2</v>
      </c>
      <c r="X158" s="149">
        <f t="shared" si="20"/>
        <v>6.0283160000000002</v>
      </c>
      <c r="Y158" s="29"/>
      <c r="Z158" s="29"/>
      <c r="AA158" s="29"/>
      <c r="AB158" s="29"/>
      <c r="AC158" s="29"/>
      <c r="AD158" s="29"/>
      <c r="AE158" s="29"/>
      <c r="AR158" s="150" t="s">
        <v>151</v>
      </c>
      <c r="AT158" s="150" t="s">
        <v>153</v>
      </c>
      <c r="AU158" s="150" t="s">
        <v>88</v>
      </c>
      <c r="AY158" s="14" t="s">
        <v>152</v>
      </c>
      <c r="BE158" s="151">
        <f t="shared" si="21"/>
        <v>0</v>
      </c>
      <c r="BF158" s="151">
        <f t="shared" si="22"/>
        <v>0</v>
      </c>
      <c r="BG158" s="151">
        <f t="shared" si="23"/>
        <v>0</v>
      </c>
      <c r="BH158" s="151">
        <f t="shared" si="24"/>
        <v>0</v>
      </c>
      <c r="BI158" s="151">
        <f t="shared" si="25"/>
        <v>0</v>
      </c>
      <c r="BJ158" s="14" t="s">
        <v>86</v>
      </c>
      <c r="BK158" s="151">
        <f t="shared" si="26"/>
        <v>0</v>
      </c>
      <c r="BL158" s="14" t="s">
        <v>151</v>
      </c>
      <c r="BM158" s="150" t="s">
        <v>1048</v>
      </c>
    </row>
    <row r="159" spans="1:65" s="12" customFormat="1" ht="22.8" customHeight="1">
      <c r="B159" s="125"/>
      <c r="D159" s="126" t="s">
        <v>77</v>
      </c>
      <c r="E159" s="152" t="s">
        <v>229</v>
      </c>
      <c r="F159" s="152" t="s">
        <v>230</v>
      </c>
      <c r="I159" s="128"/>
      <c r="J159" s="128"/>
      <c r="K159" s="153">
        <f>BK159</f>
        <v>0</v>
      </c>
      <c r="M159" s="125"/>
      <c r="N159" s="130"/>
      <c r="O159" s="131"/>
      <c r="P159" s="131"/>
      <c r="Q159" s="132">
        <f>SUM(Q160:Q162)</f>
        <v>0</v>
      </c>
      <c r="R159" s="132">
        <f>SUM(R160:R162)</f>
        <v>0</v>
      </c>
      <c r="S159" s="131"/>
      <c r="T159" s="133">
        <f>SUM(T160:T162)</f>
        <v>0</v>
      </c>
      <c r="U159" s="131"/>
      <c r="V159" s="133">
        <f>SUM(V160:V162)</f>
        <v>0</v>
      </c>
      <c r="W159" s="131"/>
      <c r="X159" s="134">
        <f>SUM(X160:X162)</f>
        <v>0</v>
      </c>
      <c r="AR159" s="126" t="s">
        <v>86</v>
      </c>
      <c r="AT159" s="135" t="s">
        <v>77</v>
      </c>
      <c r="AU159" s="135" t="s">
        <v>86</v>
      </c>
      <c r="AY159" s="126" t="s">
        <v>152</v>
      </c>
      <c r="BK159" s="136">
        <f>SUM(BK160:BK162)</f>
        <v>0</v>
      </c>
    </row>
    <row r="160" spans="1:65" s="2" customFormat="1" ht="24.15" customHeight="1">
      <c r="A160" s="29"/>
      <c r="B160" s="137"/>
      <c r="C160" s="138" t="s">
        <v>319</v>
      </c>
      <c r="D160" s="138" t="s">
        <v>153</v>
      </c>
      <c r="E160" s="139" t="s">
        <v>237</v>
      </c>
      <c r="F160" s="140" t="s">
        <v>238</v>
      </c>
      <c r="G160" s="141" t="s">
        <v>234</v>
      </c>
      <c r="H160" s="142">
        <v>11.223000000000001</v>
      </c>
      <c r="I160" s="143"/>
      <c r="J160" s="143"/>
      <c r="K160" s="144">
        <f>ROUND(P160*H160,2)</f>
        <v>0</v>
      </c>
      <c r="L160" s="140" t="s">
        <v>173</v>
      </c>
      <c r="M160" s="30"/>
      <c r="N160" s="145" t="s">
        <v>1</v>
      </c>
      <c r="O160" s="146" t="s">
        <v>41</v>
      </c>
      <c r="P160" s="147">
        <f>I160+J160</f>
        <v>0</v>
      </c>
      <c r="Q160" s="147">
        <f>ROUND(I160*H160,2)</f>
        <v>0</v>
      </c>
      <c r="R160" s="147">
        <f>ROUND(J160*H160,2)</f>
        <v>0</v>
      </c>
      <c r="S160" s="55"/>
      <c r="T160" s="148">
        <f>S160*H160</f>
        <v>0</v>
      </c>
      <c r="U160" s="148">
        <v>0</v>
      </c>
      <c r="V160" s="148">
        <f>U160*H160</f>
        <v>0</v>
      </c>
      <c r="W160" s="148">
        <v>0</v>
      </c>
      <c r="X160" s="149">
        <f>W160*H160</f>
        <v>0</v>
      </c>
      <c r="Y160" s="29"/>
      <c r="Z160" s="29"/>
      <c r="AA160" s="29"/>
      <c r="AB160" s="29"/>
      <c r="AC160" s="29"/>
      <c r="AD160" s="29"/>
      <c r="AE160" s="29"/>
      <c r="AR160" s="150" t="s">
        <v>151</v>
      </c>
      <c r="AT160" s="150" t="s">
        <v>153</v>
      </c>
      <c r="AU160" s="150" t="s">
        <v>88</v>
      </c>
      <c r="AY160" s="14" t="s">
        <v>152</v>
      </c>
      <c r="BE160" s="151">
        <f>IF(O160="základní",K160,0)</f>
        <v>0</v>
      </c>
      <c r="BF160" s="151">
        <f>IF(O160="snížená",K160,0)</f>
        <v>0</v>
      </c>
      <c r="BG160" s="151">
        <f>IF(O160="zákl. přenesená",K160,0)</f>
        <v>0</v>
      </c>
      <c r="BH160" s="151">
        <f>IF(O160="sníž. přenesená",K160,0)</f>
        <v>0</v>
      </c>
      <c r="BI160" s="151">
        <f>IF(O160="nulová",K160,0)</f>
        <v>0</v>
      </c>
      <c r="BJ160" s="14" t="s">
        <v>86</v>
      </c>
      <c r="BK160" s="151">
        <f>ROUND(P160*H160,2)</f>
        <v>0</v>
      </c>
      <c r="BL160" s="14" t="s">
        <v>151</v>
      </c>
      <c r="BM160" s="150" t="s">
        <v>1049</v>
      </c>
    </row>
    <row r="161" spans="1:65" s="2" customFormat="1" ht="24.15" customHeight="1">
      <c r="A161" s="29"/>
      <c r="B161" s="137"/>
      <c r="C161" s="138" t="s">
        <v>265</v>
      </c>
      <c r="D161" s="138" t="s">
        <v>153</v>
      </c>
      <c r="E161" s="139" t="s">
        <v>241</v>
      </c>
      <c r="F161" s="140" t="s">
        <v>242</v>
      </c>
      <c r="G161" s="141" t="s">
        <v>234</v>
      </c>
      <c r="H161" s="142">
        <v>101.00700000000001</v>
      </c>
      <c r="I161" s="143"/>
      <c r="J161" s="143"/>
      <c r="K161" s="144">
        <f>ROUND(P161*H161,2)</f>
        <v>0</v>
      </c>
      <c r="L161" s="140" t="s">
        <v>173</v>
      </c>
      <c r="M161" s="30"/>
      <c r="N161" s="145" t="s">
        <v>1</v>
      </c>
      <c r="O161" s="146" t="s">
        <v>41</v>
      </c>
      <c r="P161" s="147">
        <f>I161+J161</f>
        <v>0</v>
      </c>
      <c r="Q161" s="147">
        <f>ROUND(I161*H161,2)</f>
        <v>0</v>
      </c>
      <c r="R161" s="147">
        <f>ROUND(J161*H161,2)</f>
        <v>0</v>
      </c>
      <c r="S161" s="55"/>
      <c r="T161" s="148">
        <f>S161*H161</f>
        <v>0</v>
      </c>
      <c r="U161" s="148">
        <v>0</v>
      </c>
      <c r="V161" s="148">
        <f>U161*H161</f>
        <v>0</v>
      </c>
      <c r="W161" s="148">
        <v>0</v>
      </c>
      <c r="X161" s="149">
        <f>W161*H161</f>
        <v>0</v>
      </c>
      <c r="Y161" s="29"/>
      <c r="Z161" s="29"/>
      <c r="AA161" s="29"/>
      <c r="AB161" s="29"/>
      <c r="AC161" s="29"/>
      <c r="AD161" s="29"/>
      <c r="AE161" s="29"/>
      <c r="AR161" s="150" t="s">
        <v>151</v>
      </c>
      <c r="AT161" s="150" t="s">
        <v>153</v>
      </c>
      <c r="AU161" s="150" t="s">
        <v>88</v>
      </c>
      <c r="AY161" s="14" t="s">
        <v>152</v>
      </c>
      <c r="BE161" s="151">
        <f>IF(O161="základní",K161,0)</f>
        <v>0</v>
      </c>
      <c r="BF161" s="151">
        <f>IF(O161="snížená",K161,0)</f>
        <v>0</v>
      </c>
      <c r="BG161" s="151">
        <f>IF(O161="zákl. přenesená",K161,0)</f>
        <v>0</v>
      </c>
      <c r="BH161" s="151">
        <f>IF(O161="sníž. přenesená",K161,0)</f>
        <v>0</v>
      </c>
      <c r="BI161" s="151">
        <f>IF(O161="nulová",K161,0)</f>
        <v>0</v>
      </c>
      <c r="BJ161" s="14" t="s">
        <v>86</v>
      </c>
      <c r="BK161" s="151">
        <f>ROUND(P161*H161,2)</f>
        <v>0</v>
      </c>
      <c r="BL161" s="14" t="s">
        <v>151</v>
      </c>
      <c r="BM161" s="150" t="s">
        <v>1050</v>
      </c>
    </row>
    <row r="162" spans="1:65" s="2" customFormat="1" ht="44.25" customHeight="1">
      <c r="A162" s="29"/>
      <c r="B162" s="137"/>
      <c r="C162" s="138" t="s">
        <v>327</v>
      </c>
      <c r="D162" s="138" t="s">
        <v>153</v>
      </c>
      <c r="E162" s="139" t="s">
        <v>1051</v>
      </c>
      <c r="F162" s="140" t="s">
        <v>1052</v>
      </c>
      <c r="G162" s="141" t="s">
        <v>234</v>
      </c>
      <c r="H162" s="142">
        <v>11.223000000000001</v>
      </c>
      <c r="I162" s="143"/>
      <c r="J162" s="143"/>
      <c r="K162" s="144">
        <f>ROUND(P162*H162,2)</f>
        <v>0</v>
      </c>
      <c r="L162" s="140" t="s">
        <v>173</v>
      </c>
      <c r="M162" s="30"/>
      <c r="N162" s="145" t="s">
        <v>1</v>
      </c>
      <c r="O162" s="146" t="s">
        <v>41</v>
      </c>
      <c r="P162" s="147">
        <f>I162+J162</f>
        <v>0</v>
      </c>
      <c r="Q162" s="147">
        <f>ROUND(I162*H162,2)</f>
        <v>0</v>
      </c>
      <c r="R162" s="147">
        <f>ROUND(J162*H162,2)</f>
        <v>0</v>
      </c>
      <c r="S162" s="55"/>
      <c r="T162" s="148">
        <f>S162*H162</f>
        <v>0</v>
      </c>
      <c r="U162" s="148">
        <v>0</v>
      </c>
      <c r="V162" s="148">
        <f>U162*H162</f>
        <v>0</v>
      </c>
      <c r="W162" s="148">
        <v>0</v>
      </c>
      <c r="X162" s="149">
        <f>W162*H162</f>
        <v>0</v>
      </c>
      <c r="Y162" s="29"/>
      <c r="Z162" s="29"/>
      <c r="AA162" s="29"/>
      <c r="AB162" s="29"/>
      <c r="AC162" s="29"/>
      <c r="AD162" s="29"/>
      <c r="AE162" s="29"/>
      <c r="AR162" s="150" t="s">
        <v>151</v>
      </c>
      <c r="AT162" s="150" t="s">
        <v>153</v>
      </c>
      <c r="AU162" s="150" t="s">
        <v>88</v>
      </c>
      <c r="AY162" s="14" t="s">
        <v>152</v>
      </c>
      <c r="BE162" s="151">
        <f>IF(O162="základní",K162,0)</f>
        <v>0</v>
      </c>
      <c r="BF162" s="151">
        <f>IF(O162="snížená",K162,0)</f>
        <v>0</v>
      </c>
      <c r="BG162" s="151">
        <f>IF(O162="zákl. přenesená",K162,0)</f>
        <v>0</v>
      </c>
      <c r="BH162" s="151">
        <f>IF(O162="sníž. přenesená",K162,0)</f>
        <v>0</v>
      </c>
      <c r="BI162" s="151">
        <f>IF(O162="nulová",K162,0)</f>
        <v>0</v>
      </c>
      <c r="BJ162" s="14" t="s">
        <v>86</v>
      </c>
      <c r="BK162" s="151">
        <f>ROUND(P162*H162,2)</f>
        <v>0</v>
      </c>
      <c r="BL162" s="14" t="s">
        <v>151</v>
      </c>
      <c r="BM162" s="150" t="s">
        <v>1053</v>
      </c>
    </row>
    <row r="163" spans="1:65" s="12" customFormat="1" ht="22.8" customHeight="1">
      <c r="B163" s="125"/>
      <c r="D163" s="126" t="s">
        <v>77</v>
      </c>
      <c r="E163" s="152" t="s">
        <v>248</v>
      </c>
      <c r="F163" s="152" t="s">
        <v>249</v>
      </c>
      <c r="I163" s="128"/>
      <c r="J163" s="128"/>
      <c r="K163" s="153">
        <f>BK163</f>
        <v>0</v>
      </c>
      <c r="M163" s="125"/>
      <c r="N163" s="130"/>
      <c r="O163" s="131"/>
      <c r="P163" s="131"/>
      <c r="Q163" s="132">
        <f>Q164</f>
        <v>0</v>
      </c>
      <c r="R163" s="132">
        <f>R164</f>
        <v>0</v>
      </c>
      <c r="S163" s="131"/>
      <c r="T163" s="133">
        <f>T164</f>
        <v>0</v>
      </c>
      <c r="U163" s="131"/>
      <c r="V163" s="133">
        <f>V164</f>
        <v>0</v>
      </c>
      <c r="W163" s="131"/>
      <c r="X163" s="134">
        <f>X164</f>
        <v>0</v>
      </c>
      <c r="AR163" s="126" t="s">
        <v>86</v>
      </c>
      <c r="AT163" s="135" t="s">
        <v>77</v>
      </c>
      <c r="AU163" s="135" t="s">
        <v>86</v>
      </c>
      <c r="AY163" s="126" t="s">
        <v>152</v>
      </c>
      <c r="BK163" s="136">
        <f>BK164</f>
        <v>0</v>
      </c>
    </row>
    <row r="164" spans="1:65" s="2" customFormat="1" ht="24.15" customHeight="1">
      <c r="A164" s="29"/>
      <c r="B164" s="137"/>
      <c r="C164" s="138" t="s">
        <v>331</v>
      </c>
      <c r="D164" s="138" t="s">
        <v>153</v>
      </c>
      <c r="E164" s="139" t="s">
        <v>1054</v>
      </c>
      <c r="F164" s="140" t="s">
        <v>1055</v>
      </c>
      <c r="G164" s="141" t="s">
        <v>234</v>
      </c>
      <c r="H164" s="142">
        <v>11.943</v>
      </c>
      <c r="I164" s="143"/>
      <c r="J164" s="143"/>
      <c r="K164" s="144">
        <f>ROUND(P164*H164,2)</f>
        <v>0</v>
      </c>
      <c r="L164" s="140" t="s">
        <v>173</v>
      </c>
      <c r="M164" s="30"/>
      <c r="N164" s="145" t="s">
        <v>1</v>
      </c>
      <c r="O164" s="146" t="s">
        <v>41</v>
      </c>
      <c r="P164" s="147">
        <f>I164+J164</f>
        <v>0</v>
      </c>
      <c r="Q164" s="147">
        <f>ROUND(I164*H164,2)</f>
        <v>0</v>
      </c>
      <c r="R164" s="147">
        <f>ROUND(J164*H164,2)</f>
        <v>0</v>
      </c>
      <c r="S164" s="55"/>
      <c r="T164" s="148">
        <f>S164*H164</f>
        <v>0</v>
      </c>
      <c r="U164" s="148">
        <v>0</v>
      </c>
      <c r="V164" s="148">
        <f>U164*H164</f>
        <v>0</v>
      </c>
      <c r="W164" s="148">
        <v>0</v>
      </c>
      <c r="X164" s="149">
        <f>W164*H164</f>
        <v>0</v>
      </c>
      <c r="Y164" s="29"/>
      <c r="Z164" s="29"/>
      <c r="AA164" s="29"/>
      <c r="AB164" s="29"/>
      <c r="AC164" s="29"/>
      <c r="AD164" s="29"/>
      <c r="AE164" s="29"/>
      <c r="AR164" s="150" t="s">
        <v>151</v>
      </c>
      <c r="AT164" s="150" t="s">
        <v>153</v>
      </c>
      <c r="AU164" s="150" t="s">
        <v>88</v>
      </c>
      <c r="AY164" s="14" t="s">
        <v>152</v>
      </c>
      <c r="BE164" s="151">
        <f>IF(O164="základní",K164,0)</f>
        <v>0</v>
      </c>
      <c r="BF164" s="151">
        <f>IF(O164="snížená",K164,0)</f>
        <v>0</v>
      </c>
      <c r="BG164" s="151">
        <f>IF(O164="zákl. přenesená",K164,0)</f>
        <v>0</v>
      </c>
      <c r="BH164" s="151">
        <f>IF(O164="sníž. přenesená",K164,0)</f>
        <v>0</v>
      </c>
      <c r="BI164" s="151">
        <f>IF(O164="nulová",K164,0)</f>
        <v>0</v>
      </c>
      <c r="BJ164" s="14" t="s">
        <v>86</v>
      </c>
      <c r="BK164" s="151">
        <f>ROUND(P164*H164,2)</f>
        <v>0</v>
      </c>
      <c r="BL164" s="14" t="s">
        <v>151</v>
      </c>
      <c r="BM164" s="150" t="s">
        <v>1056</v>
      </c>
    </row>
    <row r="165" spans="1:65" s="12" customFormat="1" ht="25.95" customHeight="1">
      <c r="B165" s="125"/>
      <c r="D165" s="126" t="s">
        <v>77</v>
      </c>
      <c r="E165" s="127" t="s">
        <v>253</v>
      </c>
      <c r="F165" s="127" t="s">
        <v>254</v>
      </c>
      <c r="I165" s="128"/>
      <c r="J165" s="128"/>
      <c r="K165" s="129">
        <f>BK165</f>
        <v>0</v>
      </c>
      <c r="M165" s="125"/>
      <c r="N165" s="130"/>
      <c r="O165" s="131"/>
      <c r="P165" s="131"/>
      <c r="Q165" s="132">
        <f>Q166+Q169+Q180</f>
        <v>0</v>
      </c>
      <c r="R165" s="132">
        <f>R166+R169+R180</f>
        <v>0</v>
      </c>
      <c r="S165" s="131"/>
      <c r="T165" s="133">
        <f>T166+T169+T180</f>
        <v>0</v>
      </c>
      <c r="U165" s="131"/>
      <c r="V165" s="133">
        <f>V166+V169+V180</f>
        <v>0.44447459999999994</v>
      </c>
      <c r="W165" s="131"/>
      <c r="X165" s="134">
        <f>X166+X169+X180</f>
        <v>0.68891690000000005</v>
      </c>
      <c r="AR165" s="126" t="s">
        <v>88</v>
      </c>
      <c r="AT165" s="135" t="s">
        <v>77</v>
      </c>
      <c r="AU165" s="135" t="s">
        <v>78</v>
      </c>
      <c r="AY165" s="126" t="s">
        <v>152</v>
      </c>
      <c r="BK165" s="136">
        <f>BK166+BK169+BK180</f>
        <v>0</v>
      </c>
    </row>
    <row r="166" spans="1:65" s="12" customFormat="1" ht="22.8" customHeight="1">
      <c r="B166" s="125"/>
      <c r="D166" s="126" t="s">
        <v>77</v>
      </c>
      <c r="E166" s="152" t="s">
        <v>1057</v>
      </c>
      <c r="F166" s="152" t="s">
        <v>1058</v>
      </c>
      <c r="I166" s="128"/>
      <c r="J166" s="128"/>
      <c r="K166" s="153">
        <f>BK166</f>
        <v>0</v>
      </c>
      <c r="M166" s="125"/>
      <c r="N166" s="130"/>
      <c r="O166" s="131"/>
      <c r="P166" s="131"/>
      <c r="Q166" s="132">
        <f>SUM(Q167:Q168)</f>
        <v>0</v>
      </c>
      <c r="R166" s="132">
        <f>SUM(R167:R168)</f>
        <v>0</v>
      </c>
      <c r="S166" s="131"/>
      <c r="T166" s="133">
        <f>SUM(T167:T168)</f>
        <v>0</v>
      </c>
      <c r="U166" s="131"/>
      <c r="V166" s="133">
        <f>SUM(V167:V168)</f>
        <v>0</v>
      </c>
      <c r="W166" s="131"/>
      <c r="X166" s="134">
        <f>SUM(X167:X168)</f>
        <v>0</v>
      </c>
      <c r="AR166" s="126" t="s">
        <v>88</v>
      </c>
      <c r="AT166" s="135" t="s">
        <v>77</v>
      </c>
      <c r="AU166" s="135" t="s">
        <v>86</v>
      </c>
      <c r="AY166" s="126" t="s">
        <v>152</v>
      </c>
      <c r="BK166" s="136">
        <f>SUM(BK167:BK168)</f>
        <v>0</v>
      </c>
    </row>
    <row r="167" spans="1:65" s="2" customFormat="1" ht="16.5" customHeight="1">
      <c r="A167" s="29"/>
      <c r="B167" s="137"/>
      <c r="C167" s="138" t="s">
        <v>337</v>
      </c>
      <c r="D167" s="138" t="s">
        <v>153</v>
      </c>
      <c r="E167" s="139" t="s">
        <v>1059</v>
      </c>
      <c r="F167" s="140" t="s">
        <v>1060</v>
      </c>
      <c r="G167" s="141" t="s">
        <v>1061</v>
      </c>
      <c r="H167" s="142">
        <v>1</v>
      </c>
      <c r="I167" s="143"/>
      <c r="J167" s="143"/>
      <c r="K167" s="144">
        <f>ROUND(P167*H167,2)</f>
        <v>0</v>
      </c>
      <c r="L167" s="140" t="s">
        <v>1</v>
      </c>
      <c r="M167" s="30"/>
      <c r="N167" s="145" t="s">
        <v>1</v>
      </c>
      <c r="O167" s="146" t="s">
        <v>41</v>
      </c>
      <c r="P167" s="147">
        <f>I167+J167</f>
        <v>0</v>
      </c>
      <c r="Q167" s="147">
        <f>ROUND(I167*H167,2)</f>
        <v>0</v>
      </c>
      <c r="R167" s="147">
        <f>ROUND(J167*H167,2)</f>
        <v>0</v>
      </c>
      <c r="S167" s="55"/>
      <c r="T167" s="148">
        <f>S167*H167</f>
        <v>0</v>
      </c>
      <c r="U167" s="148">
        <v>0</v>
      </c>
      <c r="V167" s="148">
        <f>U167*H167</f>
        <v>0</v>
      </c>
      <c r="W167" s="148">
        <v>0</v>
      </c>
      <c r="X167" s="149">
        <f>W167*H167</f>
        <v>0</v>
      </c>
      <c r="Y167" s="29"/>
      <c r="Z167" s="29"/>
      <c r="AA167" s="29"/>
      <c r="AB167" s="29"/>
      <c r="AC167" s="29"/>
      <c r="AD167" s="29"/>
      <c r="AE167" s="29"/>
      <c r="AR167" s="150" t="s">
        <v>257</v>
      </c>
      <c r="AT167" s="150" t="s">
        <v>153</v>
      </c>
      <c r="AU167" s="150" t="s">
        <v>88</v>
      </c>
      <c r="AY167" s="14" t="s">
        <v>152</v>
      </c>
      <c r="BE167" s="151">
        <f>IF(O167="základní",K167,0)</f>
        <v>0</v>
      </c>
      <c r="BF167" s="151">
        <f>IF(O167="snížená",K167,0)</f>
        <v>0</v>
      </c>
      <c r="BG167" s="151">
        <f>IF(O167="zákl. přenesená",K167,0)</f>
        <v>0</v>
      </c>
      <c r="BH167" s="151">
        <f>IF(O167="sníž. přenesená",K167,0)</f>
        <v>0</v>
      </c>
      <c r="BI167" s="151">
        <f>IF(O167="nulová",K167,0)</f>
        <v>0</v>
      </c>
      <c r="BJ167" s="14" t="s">
        <v>86</v>
      </c>
      <c r="BK167" s="151">
        <f>ROUND(P167*H167,2)</f>
        <v>0</v>
      </c>
      <c r="BL167" s="14" t="s">
        <v>257</v>
      </c>
      <c r="BM167" s="150" t="s">
        <v>1062</v>
      </c>
    </row>
    <row r="168" spans="1:65" s="2" customFormat="1" ht="16.5" customHeight="1">
      <c r="A168" s="29"/>
      <c r="B168" s="137"/>
      <c r="C168" s="138" t="s">
        <v>341</v>
      </c>
      <c r="D168" s="138" t="s">
        <v>153</v>
      </c>
      <c r="E168" s="139" t="s">
        <v>1063</v>
      </c>
      <c r="F168" s="140" t="s">
        <v>1064</v>
      </c>
      <c r="G168" s="141" t="s">
        <v>172</v>
      </c>
      <c r="H168" s="142">
        <v>1</v>
      </c>
      <c r="I168" s="143"/>
      <c r="J168" s="143"/>
      <c r="K168" s="144">
        <f>ROUND(P168*H168,2)</f>
        <v>0</v>
      </c>
      <c r="L168" s="140" t="s">
        <v>1</v>
      </c>
      <c r="M168" s="30"/>
      <c r="N168" s="145" t="s">
        <v>1</v>
      </c>
      <c r="O168" s="146" t="s">
        <v>41</v>
      </c>
      <c r="P168" s="147">
        <f>I168+J168</f>
        <v>0</v>
      </c>
      <c r="Q168" s="147">
        <f>ROUND(I168*H168,2)</f>
        <v>0</v>
      </c>
      <c r="R168" s="147">
        <f>ROUND(J168*H168,2)</f>
        <v>0</v>
      </c>
      <c r="S168" s="55"/>
      <c r="T168" s="148">
        <f>S168*H168</f>
        <v>0</v>
      </c>
      <c r="U168" s="148">
        <v>0</v>
      </c>
      <c r="V168" s="148">
        <f>U168*H168</f>
        <v>0</v>
      </c>
      <c r="W168" s="148">
        <v>0</v>
      </c>
      <c r="X168" s="149">
        <f>W168*H168</f>
        <v>0</v>
      </c>
      <c r="Y168" s="29"/>
      <c r="Z168" s="29"/>
      <c r="AA168" s="29"/>
      <c r="AB168" s="29"/>
      <c r="AC168" s="29"/>
      <c r="AD168" s="29"/>
      <c r="AE168" s="29"/>
      <c r="AR168" s="150" t="s">
        <v>257</v>
      </c>
      <c r="AT168" s="150" t="s">
        <v>153</v>
      </c>
      <c r="AU168" s="150" t="s">
        <v>88</v>
      </c>
      <c r="AY168" s="14" t="s">
        <v>152</v>
      </c>
      <c r="BE168" s="151">
        <f>IF(O168="základní",K168,0)</f>
        <v>0</v>
      </c>
      <c r="BF168" s="151">
        <f>IF(O168="snížená",K168,0)</f>
        <v>0</v>
      </c>
      <c r="BG168" s="151">
        <f>IF(O168="zákl. přenesená",K168,0)</f>
        <v>0</v>
      </c>
      <c r="BH168" s="151">
        <f>IF(O168="sníž. přenesená",K168,0)</f>
        <v>0</v>
      </c>
      <c r="BI168" s="151">
        <f>IF(O168="nulová",K168,0)</f>
        <v>0</v>
      </c>
      <c r="BJ168" s="14" t="s">
        <v>86</v>
      </c>
      <c r="BK168" s="151">
        <f>ROUND(P168*H168,2)</f>
        <v>0</v>
      </c>
      <c r="BL168" s="14" t="s">
        <v>257</v>
      </c>
      <c r="BM168" s="150" t="s">
        <v>1065</v>
      </c>
    </row>
    <row r="169" spans="1:65" s="12" customFormat="1" ht="22.8" customHeight="1">
      <c r="B169" s="125"/>
      <c r="D169" s="126" t="s">
        <v>77</v>
      </c>
      <c r="E169" s="152" t="s">
        <v>702</v>
      </c>
      <c r="F169" s="152" t="s">
        <v>703</v>
      </c>
      <c r="I169" s="128"/>
      <c r="J169" s="128"/>
      <c r="K169" s="153">
        <f>BK169</f>
        <v>0</v>
      </c>
      <c r="M169" s="125"/>
      <c r="N169" s="130"/>
      <c r="O169" s="131"/>
      <c r="P169" s="131"/>
      <c r="Q169" s="132">
        <f>SUM(Q170:Q179)</f>
        <v>0</v>
      </c>
      <c r="R169" s="132">
        <f>SUM(R170:R179)</f>
        <v>0</v>
      </c>
      <c r="S169" s="131"/>
      <c r="T169" s="133">
        <f>SUM(T170:T179)</f>
        <v>0</v>
      </c>
      <c r="U169" s="131"/>
      <c r="V169" s="133">
        <f>SUM(V170:V179)</f>
        <v>0.44447459999999994</v>
      </c>
      <c r="W169" s="131"/>
      <c r="X169" s="134">
        <f>SUM(X170:X179)</f>
        <v>0.68891690000000005</v>
      </c>
      <c r="AR169" s="126" t="s">
        <v>88</v>
      </c>
      <c r="AT169" s="135" t="s">
        <v>77</v>
      </c>
      <c r="AU169" s="135" t="s">
        <v>86</v>
      </c>
      <c r="AY169" s="126" t="s">
        <v>152</v>
      </c>
      <c r="BK169" s="136">
        <f>SUM(BK170:BK179)</f>
        <v>0</v>
      </c>
    </row>
    <row r="170" spans="1:65" s="2" customFormat="1" ht="24.15" customHeight="1">
      <c r="A170" s="29"/>
      <c r="B170" s="137"/>
      <c r="C170" s="138" t="s">
        <v>345</v>
      </c>
      <c r="D170" s="138" t="s">
        <v>153</v>
      </c>
      <c r="E170" s="139" t="s">
        <v>1066</v>
      </c>
      <c r="F170" s="140" t="s">
        <v>1067</v>
      </c>
      <c r="G170" s="141" t="s">
        <v>325</v>
      </c>
      <c r="H170" s="142">
        <v>34.049999999999997</v>
      </c>
      <c r="I170" s="143"/>
      <c r="J170" s="143"/>
      <c r="K170" s="144">
        <f t="shared" ref="K170:K179" si="27">ROUND(P170*H170,2)</f>
        <v>0</v>
      </c>
      <c r="L170" s="140" t="s">
        <v>173</v>
      </c>
      <c r="M170" s="30"/>
      <c r="N170" s="145" t="s">
        <v>1</v>
      </c>
      <c r="O170" s="146" t="s">
        <v>41</v>
      </c>
      <c r="P170" s="147">
        <f t="shared" ref="P170:P179" si="28">I170+J170</f>
        <v>0</v>
      </c>
      <c r="Q170" s="147">
        <f t="shared" ref="Q170:Q179" si="29">ROUND(I170*H170,2)</f>
        <v>0</v>
      </c>
      <c r="R170" s="147">
        <f t="shared" ref="R170:R179" si="30">ROUND(J170*H170,2)</f>
        <v>0</v>
      </c>
      <c r="S170" s="55"/>
      <c r="T170" s="148">
        <f t="shared" ref="T170:T179" si="31">S170*H170</f>
        <v>0</v>
      </c>
      <c r="U170" s="148">
        <v>0</v>
      </c>
      <c r="V170" s="148">
        <f t="shared" ref="V170:V179" si="32">U170*H170</f>
        <v>0</v>
      </c>
      <c r="W170" s="148">
        <v>1.67E-3</v>
      </c>
      <c r="X170" s="149">
        <f t="shared" ref="X170:X179" si="33">W170*H170</f>
        <v>5.6863499999999997E-2</v>
      </c>
      <c r="Y170" s="29"/>
      <c r="Z170" s="29"/>
      <c r="AA170" s="29"/>
      <c r="AB170" s="29"/>
      <c r="AC170" s="29"/>
      <c r="AD170" s="29"/>
      <c r="AE170" s="29"/>
      <c r="AR170" s="150" t="s">
        <v>257</v>
      </c>
      <c r="AT170" s="150" t="s">
        <v>153</v>
      </c>
      <c r="AU170" s="150" t="s">
        <v>88</v>
      </c>
      <c r="AY170" s="14" t="s">
        <v>152</v>
      </c>
      <c r="BE170" s="151">
        <f t="shared" ref="BE170:BE179" si="34">IF(O170="základní",K170,0)</f>
        <v>0</v>
      </c>
      <c r="BF170" s="151">
        <f t="shared" ref="BF170:BF179" si="35">IF(O170="snížená",K170,0)</f>
        <v>0</v>
      </c>
      <c r="BG170" s="151">
        <f t="shared" ref="BG170:BG179" si="36">IF(O170="zákl. přenesená",K170,0)</f>
        <v>0</v>
      </c>
      <c r="BH170" s="151">
        <f t="shared" ref="BH170:BH179" si="37">IF(O170="sníž. přenesená",K170,0)</f>
        <v>0</v>
      </c>
      <c r="BI170" s="151">
        <f t="shared" ref="BI170:BI179" si="38">IF(O170="nulová",K170,0)</f>
        <v>0</v>
      </c>
      <c r="BJ170" s="14" t="s">
        <v>86</v>
      </c>
      <c r="BK170" s="151">
        <f t="shared" ref="BK170:BK179" si="39">ROUND(P170*H170,2)</f>
        <v>0</v>
      </c>
      <c r="BL170" s="14" t="s">
        <v>257</v>
      </c>
      <c r="BM170" s="150" t="s">
        <v>1068</v>
      </c>
    </row>
    <row r="171" spans="1:65" s="2" customFormat="1" ht="22.8">
      <c r="A171" s="29"/>
      <c r="B171" s="137"/>
      <c r="C171" s="138" t="s">
        <v>349</v>
      </c>
      <c r="D171" s="138" t="s">
        <v>153</v>
      </c>
      <c r="E171" s="139" t="s">
        <v>1069</v>
      </c>
      <c r="F171" s="140" t="s">
        <v>1070</v>
      </c>
      <c r="G171" s="141" t="s">
        <v>325</v>
      </c>
      <c r="H171" s="142">
        <v>150.18</v>
      </c>
      <c r="I171" s="143"/>
      <c r="J171" s="143"/>
      <c r="K171" s="144">
        <f t="shared" si="27"/>
        <v>0</v>
      </c>
      <c r="L171" s="140" t="s">
        <v>173</v>
      </c>
      <c r="M171" s="30"/>
      <c r="N171" s="145" t="s">
        <v>1</v>
      </c>
      <c r="O171" s="146" t="s">
        <v>41</v>
      </c>
      <c r="P171" s="147">
        <f t="shared" si="28"/>
        <v>0</v>
      </c>
      <c r="Q171" s="147">
        <f t="shared" si="29"/>
        <v>0</v>
      </c>
      <c r="R171" s="147">
        <f t="shared" si="30"/>
        <v>0</v>
      </c>
      <c r="S171" s="55"/>
      <c r="T171" s="148">
        <f t="shared" si="31"/>
        <v>0</v>
      </c>
      <c r="U171" s="148">
        <v>0</v>
      </c>
      <c r="V171" s="148">
        <f t="shared" si="32"/>
        <v>0</v>
      </c>
      <c r="W171" s="148">
        <v>2.2300000000000002E-3</v>
      </c>
      <c r="X171" s="149">
        <f t="shared" si="33"/>
        <v>0.33490140000000007</v>
      </c>
      <c r="Y171" s="29"/>
      <c r="Z171" s="29"/>
      <c r="AA171" s="29"/>
      <c r="AB171" s="29"/>
      <c r="AC171" s="29"/>
      <c r="AD171" s="29"/>
      <c r="AE171" s="29"/>
      <c r="AR171" s="150" t="s">
        <v>257</v>
      </c>
      <c r="AT171" s="150" t="s">
        <v>153</v>
      </c>
      <c r="AU171" s="150" t="s">
        <v>88</v>
      </c>
      <c r="AY171" s="14" t="s">
        <v>152</v>
      </c>
      <c r="BE171" s="151">
        <f t="shared" si="34"/>
        <v>0</v>
      </c>
      <c r="BF171" s="151">
        <f t="shared" si="35"/>
        <v>0</v>
      </c>
      <c r="BG171" s="151">
        <f t="shared" si="36"/>
        <v>0</v>
      </c>
      <c r="BH171" s="151">
        <f t="shared" si="37"/>
        <v>0</v>
      </c>
      <c r="BI171" s="151">
        <f t="shared" si="38"/>
        <v>0</v>
      </c>
      <c r="BJ171" s="14" t="s">
        <v>86</v>
      </c>
      <c r="BK171" s="151">
        <f t="shared" si="39"/>
        <v>0</v>
      </c>
      <c r="BL171" s="14" t="s">
        <v>257</v>
      </c>
      <c r="BM171" s="150" t="s">
        <v>1071</v>
      </c>
    </row>
    <row r="172" spans="1:65" s="2" customFormat="1" ht="24.15" customHeight="1">
      <c r="A172" s="29"/>
      <c r="B172" s="137"/>
      <c r="C172" s="138" t="s">
        <v>353</v>
      </c>
      <c r="D172" s="138" t="s">
        <v>153</v>
      </c>
      <c r="E172" s="139" t="s">
        <v>1072</v>
      </c>
      <c r="F172" s="140" t="s">
        <v>1073</v>
      </c>
      <c r="G172" s="141" t="s">
        <v>325</v>
      </c>
      <c r="H172" s="142">
        <v>58.22</v>
      </c>
      <c r="I172" s="143"/>
      <c r="J172" s="143"/>
      <c r="K172" s="144">
        <f t="shared" si="27"/>
        <v>0</v>
      </c>
      <c r="L172" s="140" t="s">
        <v>173</v>
      </c>
      <c r="M172" s="30"/>
      <c r="N172" s="145" t="s">
        <v>1</v>
      </c>
      <c r="O172" s="146" t="s">
        <v>41</v>
      </c>
      <c r="P172" s="147">
        <f t="shared" si="28"/>
        <v>0</v>
      </c>
      <c r="Q172" s="147">
        <f t="shared" si="29"/>
        <v>0</v>
      </c>
      <c r="R172" s="147">
        <f t="shared" si="30"/>
        <v>0</v>
      </c>
      <c r="S172" s="55"/>
      <c r="T172" s="148">
        <f t="shared" si="31"/>
        <v>0</v>
      </c>
      <c r="U172" s="148">
        <v>0</v>
      </c>
      <c r="V172" s="148">
        <f t="shared" si="32"/>
        <v>0</v>
      </c>
      <c r="W172" s="148">
        <v>2.5999999999999999E-3</v>
      </c>
      <c r="X172" s="149">
        <f t="shared" si="33"/>
        <v>0.15137199999999998</v>
      </c>
      <c r="Y172" s="29"/>
      <c r="Z172" s="29"/>
      <c r="AA172" s="29"/>
      <c r="AB172" s="29"/>
      <c r="AC172" s="29"/>
      <c r="AD172" s="29"/>
      <c r="AE172" s="29"/>
      <c r="AR172" s="150" t="s">
        <v>257</v>
      </c>
      <c r="AT172" s="150" t="s">
        <v>153</v>
      </c>
      <c r="AU172" s="150" t="s">
        <v>88</v>
      </c>
      <c r="AY172" s="14" t="s">
        <v>152</v>
      </c>
      <c r="BE172" s="151">
        <f t="shared" si="34"/>
        <v>0</v>
      </c>
      <c r="BF172" s="151">
        <f t="shared" si="35"/>
        <v>0</v>
      </c>
      <c r="BG172" s="151">
        <f t="shared" si="36"/>
        <v>0</v>
      </c>
      <c r="BH172" s="151">
        <f t="shared" si="37"/>
        <v>0</v>
      </c>
      <c r="BI172" s="151">
        <f t="shared" si="38"/>
        <v>0</v>
      </c>
      <c r="BJ172" s="14" t="s">
        <v>86</v>
      </c>
      <c r="BK172" s="151">
        <f t="shared" si="39"/>
        <v>0</v>
      </c>
      <c r="BL172" s="14" t="s">
        <v>257</v>
      </c>
      <c r="BM172" s="150" t="s">
        <v>1074</v>
      </c>
    </row>
    <row r="173" spans="1:65" s="2" customFormat="1" ht="24.15" customHeight="1">
      <c r="A173" s="29"/>
      <c r="B173" s="137"/>
      <c r="C173" s="138" t="s">
        <v>98</v>
      </c>
      <c r="D173" s="138" t="s">
        <v>153</v>
      </c>
      <c r="E173" s="139" t="s">
        <v>1075</v>
      </c>
      <c r="F173" s="140" t="s">
        <v>1076</v>
      </c>
      <c r="G173" s="141" t="s">
        <v>325</v>
      </c>
      <c r="H173" s="142">
        <v>37</v>
      </c>
      <c r="I173" s="143"/>
      <c r="J173" s="143"/>
      <c r="K173" s="144">
        <f t="shared" si="27"/>
        <v>0</v>
      </c>
      <c r="L173" s="140" t="s">
        <v>173</v>
      </c>
      <c r="M173" s="30"/>
      <c r="N173" s="145" t="s">
        <v>1</v>
      </c>
      <c r="O173" s="146" t="s">
        <v>41</v>
      </c>
      <c r="P173" s="147">
        <f t="shared" si="28"/>
        <v>0</v>
      </c>
      <c r="Q173" s="147">
        <f t="shared" si="29"/>
        <v>0</v>
      </c>
      <c r="R173" s="147">
        <f t="shared" si="30"/>
        <v>0</v>
      </c>
      <c r="S173" s="55"/>
      <c r="T173" s="148">
        <f t="shared" si="31"/>
        <v>0</v>
      </c>
      <c r="U173" s="148">
        <v>0</v>
      </c>
      <c r="V173" s="148">
        <f t="shared" si="32"/>
        <v>0</v>
      </c>
      <c r="W173" s="148">
        <v>3.9399999999999999E-3</v>
      </c>
      <c r="X173" s="149">
        <f t="shared" si="33"/>
        <v>0.14577999999999999</v>
      </c>
      <c r="Y173" s="29"/>
      <c r="Z173" s="29"/>
      <c r="AA173" s="29"/>
      <c r="AB173" s="29"/>
      <c r="AC173" s="29"/>
      <c r="AD173" s="29"/>
      <c r="AE173" s="29"/>
      <c r="AR173" s="150" t="s">
        <v>257</v>
      </c>
      <c r="AT173" s="150" t="s">
        <v>153</v>
      </c>
      <c r="AU173" s="150" t="s">
        <v>88</v>
      </c>
      <c r="AY173" s="14" t="s">
        <v>152</v>
      </c>
      <c r="BE173" s="151">
        <f t="shared" si="34"/>
        <v>0</v>
      </c>
      <c r="BF173" s="151">
        <f t="shared" si="35"/>
        <v>0</v>
      </c>
      <c r="BG173" s="151">
        <f t="shared" si="36"/>
        <v>0</v>
      </c>
      <c r="BH173" s="151">
        <f t="shared" si="37"/>
        <v>0</v>
      </c>
      <c r="BI173" s="151">
        <f t="shared" si="38"/>
        <v>0</v>
      </c>
      <c r="BJ173" s="14" t="s">
        <v>86</v>
      </c>
      <c r="BK173" s="151">
        <f t="shared" si="39"/>
        <v>0</v>
      </c>
      <c r="BL173" s="14" t="s">
        <v>257</v>
      </c>
      <c r="BM173" s="150" t="s">
        <v>1077</v>
      </c>
    </row>
    <row r="174" spans="1:65" s="2" customFormat="1" ht="24.15" customHeight="1">
      <c r="A174" s="29"/>
      <c r="B174" s="137"/>
      <c r="C174" s="138" t="s">
        <v>458</v>
      </c>
      <c r="D174" s="138" t="s">
        <v>153</v>
      </c>
      <c r="E174" s="139" t="s">
        <v>1078</v>
      </c>
      <c r="F174" s="140" t="s">
        <v>1079</v>
      </c>
      <c r="G174" s="141" t="s">
        <v>325</v>
      </c>
      <c r="H174" s="142">
        <v>34.049999999999997</v>
      </c>
      <c r="I174" s="143"/>
      <c r="J174" s="143"/>
      <c r="K174" s="144">
        <f t="shared" si="27"/>
        <v>0</v>
      </c>
      <c r="L174" s="140" t="s">
        <v>173</v>
      </c>
      <c r="M174" s="30"/>
      <c r="N174" s="145" t="s">
        <v>1</v>
      </c>
      <c r="O174" s="146" t="s">
        <v>41</v>
      </c>
      <c r="P174" s="147">
        <f t="shared" si="28"/>
        <v>0</v>
      </c>
      <c r="Q174" s="147">
        <f t="shared" si="29"/>
        <v>0</v>
      </c>
      <c r="R174" s="147">
        <f t="shared" si="30"/>
        <v>0</v>
      </c>
      <c r="S174" s="55"/>
      <c r="T174" s="148">
        <f t="shared" si="31"/>
        <v>0</v>
      </c>
      <c r="U174" s="148">
        <v>2.3800000000000002E-3</v>
      </c>
      <c r="V174" s="148">
        <f t="shared" si="32"/>
        <v>8.1039E-2</v>
      </c>
      <c r="W174" s="148">
        <v>0</v>
      </c>
      <c r="X174" s="149">
        <f t="shared" si="33"/>
        <v>0</v>
      </c>
      <c r="Y174" s="29"/>
      <c r="Z174" s="29"/>
      <c r="AA174" s="29"/>
      <c r="AB174" s="29"/>
      <c r="AC174" s="29"/>
      <c r="AD174" s="29"/>
      <c r="AE174" s="29"/>
      <c r="AR174" s="150" t="s">
        <v>257</v>
      </c>
      <c r="AT174" s="150" t="s">
        <v>153</v>
      </c>
      <c r="AU174" s="150" t="s">
        <v>88</v>
      </c>
      <c r="AY174" s="14" t="s">
        <v>152</v>
      </c>
      <c r="BE174" s="151">
        <f t="shared" si="34"/>
        <v>0</v>
      </c>
      <c r="BF174" s="151">
        <f t="shared" si="35"/>
        <v>0</v>
      </c>
      <c r="BG174" s="151">
        <f t="shared" si="36"/>
        <v>0</v>
      </c>
      <c r="BH174" s="151">
        <f t="shared" si="37"/>
        <v>0</v>
      </c>
      <c r="BI174" s="151">
        <f t="shared" si="38"/>
        <v>0</v>
      </c>
      <c r="BJ174" s="14" t="s">
        <v>86</v>
      </c>
      <c r="BK174" s="151">
        <f t="shared" si="39"/>
        <v>0</v>
      </c>
      <c r="BL174" s="14" t="s">
        <v>257</v>
      </c>
      <c r="BM174" s="150" t="s">
        <v>1080</v>
      </c>
    </row>
    <row r="175" spans="1:65" s="2" customFormat="1" ht="24.15" customHeight="1">
      <c r="A175" s="29"/>
      <c r="B175" s="137"/>
      <c r="C175" s="138" t="s">
        <v>460</v>
      </c>
      <c r="D175" s="138" t="s">
        <v>153</v>
      </c>
      <c r="E175" s="139" t="s">
        <v>1081</v>
      </c>
      <c r="F175" s="140" t="s">
        <v>1082</v>
      </c>
      <c r="G175" s="141" t="s">
        <v>325</v>
      </c>
      <c r="H175" s="142">
        <v>150.18</v>
      </c>
      <c r="I175" s="143"/>
      <c r="J175" s="143"/>
      <c r="K175" s="144">
        <f t="shared" si="27"/>
        <v>0</v>
      </c>
      <c r="L175" s="140" t="s">
        <v>173</v>
      </c>
      <c r="M175" s="30"/>
      <c r="N175" s="145" t="s">
        <v>1</v>
      </c>
      <c r="O175" s="146" t="s">
        <v>41</v>
      </c>
      <c r="P175" s="147">
        <f t="shared" si="28"/>
        <v>0</v>
      </c>
      <c r="Q175" s="147">
        <f t="shared" si="29"/>
        <v>0</v>
      </c>
      <c r="R175" s="147">
        <f t="shared" si="30"/>
        <v>0</v>
      </c>
      <c r="S175" s="55"/>
      <c r="T175" s="148">
        <f t="shared" si="31"/>
        <v>0</v>
      </c>
      <c r="U175" s="148">
        <v>2.4199999999999998E-3</v>
      </c>
      <c r="V175" s="148">
        <f t="shared" si="32"/>
        <v>0.36343559999999997</v>
      </c>
      <c r="W175" s="148">
        <v>0</v>
      </c>
      <c r="X175" s="149">
        <f t="shared" si="33"/>
        <v>0</v>
      </c>
      <c r="Y175" s="29"/>
      <c r="Z175" s="29"/>
      <c r="AA175" s="29"/>
      <c r="AB175" s="29"/>
      <c r="AC175" s="29"/>
      <c r="AD175" s="29"/>
      <c r="AE175" s="29"/>
      <c r="AR175" s="150" t="s">
        <v>257</v>
      </c>
      <c r="AT175" s="150" t="s">
        <v>153</v>
      </c>
      <c r="AU175" s="150" t="s">
        <v>88</v>
      </c>
      <c r="AY175" s="14" t="s">
        <v>152</v>
      </c>
      <c r="BE175" s="151">
        <f t="shared" si="34"/>
        <v>0</v>
      </c>
      <c r="BF175" s="151">
        <f t="shared" si="35"/>
        <v>0</v>
      </c>
      <c r="BG175" s="151">
        <f t="shared" si="36"/>
        <v>0</v>
      </c>
      <c r="BH175" s="151">
        <f t="shared" si="37"/>
        <v>0</v>
      </c>
      <c r="BI175" s="151">
        <f t="shared" si="38"/>
        <v>0</v>
      </c>
      <c r="BJ175" s="14" t="s">
        <v>86</v>
      </c>
      <c r="BK175" s="151">
        <f t="shared" si="39"/>
        <v>0</v>
      </c>
      <c r="BL175" s="14" t="s">
        <v>257</v>
      </c>
      <c r="BM175" s="150" t="s">
        <v>1083</v>
      </c>
    </row>
    <row r="176" spans="1:65" s="2" customFormat="1" ht="24.15" customHeight="1">
      <c r="A176" s="29"/>
      <c r="B176" s="137"/>
      <c r="C176" s="138" t="s">
        <v>462</v>
      </c>
      <c r="D176" s="138" t="s">
        <v>153</v>
      </c>
      <c r="E176" s="139" t="s">
        <v>1084</v>
      </c>
      <c r="F176" s="140" t="s">
        <v>1085</v>
      </c>
      <c r="G176" s="141" t="s">
        <v>325</v>
      </c>
      <c r="H176" s="142">
        <v>58.22</v>
      </c>
      <c r="I176" s="143"/>
      <c r="J176" s="143"/>
      <c r="K176" s="144">
        <f t="shared" si="27"/>
        <v>0</v>
      </c>
      <c r="L176" s="140" t="s">
        <v>173</v>
      </c>
      <c r="M176" s="30"/>
      <c r="N176" s="145" t="s">
        <v>1</v>
      </c>
      <c r="O176" s="146" t="s">
        <v>41</v>
      </c>
      <c r="P176" s="147">
        <f t="shared" si="28"/>
        <v>0</v>
      </c>
      <c r="Q176" s="147">
        <f t="shared" si="29"/>
        <v>0</v>
      </c>
      <c r="R176" s="147">
        <f t="shared" si="30"/>
        <v>0</v>
      </c>
      <c r="S176" s="55"/>
      <c r="T176" s="148">
        <f t="shared" si="31"/>
        <v>0</v>
      </c>
      <c r="U176" s="148">
        <v>0</v>
      </c>
      <c r="V176" s="148">
        <f t="shared" si="32"/>
        <v>0</v>
      </c>
      <c r="W176" s="148">
        <v>0</v>
      </c>
      <c r="X176" s="149">
        <f t="shared" si="33"/>
        <v>0</v>
      </c>
      <c r="Y176" s="29"/>
      <c r="Z176" s="29"/>
      <c r="AA176" s="29"/>
      <c r="AB176" s="29"/>
      <c r="AC176" s="29"/>
      <c r="AD176" s="29"/>
      <c r="AE176" s="29"/>
      <c r="AR176" s="150" t="s">
        <v>257</v>
      </c>
      <c r="AT176" s="150" t="s">
        <v>153</v>
      </c>
      <c r="AU176" s="150" t="s">
        <v>88</v>
      </c>
      <c r="AY176" s="14" t="s">
        <v>152</v>
      </c>
      <c r="BE176" s="151">
        <f t="shared" si="34"/>
        <v>0</v>
      </c>
      <c r="BF176" s="151">
        <f t="shared" si="35"/>
        <v>0</v>
      </c>
      <c r="BG176" s="151">
        <f t="shared" si="36"/>
        <v>0</v>
      </c>
      <c r="BH176" s="151">
        <f t="shared" si="37"/>
        <v>0</v>
      </c>
      <c r="BI176" s="151">
        <f t="shared" si="38"/>
        <v>0</v>
      </c>
      <c r="BJ176" s="14" t="s">
        <v>86</v>
      </c>
      <c r="BK176" s="151">
        <f t="shared" si="39"/>
        <v>0</v>
      </c>
      <c r="BL176" s="14" t="s">
        <v>257</v>
      </c>
      <c r="BM176" s="150" t="s">
        <v>1086</v>
      </c>
    </row>
    <row r="177" spans="1:65" s="2" customFormat="1" ht="24.15" customHeight="1">
      <c r="A177" s="29"/>
      <c r="B177" s="137"/>
      <c r="C177" s="138" t="s">
        <v>464</v>
      </c>
      <c r="D177" s="138" t="s">
        <v>153</v>
      </c>
      <c r="E177" s="139" t="s">
        <v>1087</v>
      </c>
      <c r="F177" s="140" t="s">
        <v>1088</v>
      </c>
      <c r="G177" s="141" t="s">
        <v>172</v>
      </c>
      <c r="H177" s="142">
        <v>4</v>
      </c>
      <c r="I177" s="143"/>
      <c r="J177" s="143"/>
      <c r="K177" s="144">
        <f t="shared" si="27"/>
        <v>0</v>
      </c>
      <c r="L177" s="140" t="s">
        <v>173</v>
      </c>
      <c r="M177" s="30"/>
      <c r="N177" s="145" t="s">
        <v>1</v>
      </c>
      <c r="O177" s="146" t="s">
        <v>41</v>
      </c>
      <c r="P177" s="147">
        <f t="shared" si="28"/>
        <v>0</v>
      </c>
      <c r="Q177" s="147">
        <f t="shared" si="29"/>
        <v>0</v>
      </c>
      <c r="R177" s="147">
        <f t="shared" si="30"/>
        <v>0</v>
      </c>
      <c r="S177" s="55"/>
      <c r="T177" s="148">
        <f t="shared" si="31"/>
        <v>0</v>
      </c>
      <c r="U177" s="148">
        <v>0</v>
      </c>
      <c r="V177" s="148">
        <f t="shared" si="32"/>
        <v>0</v>
      </c>
      <c r="W177" s="148">
        <v>0</v>
      </c>
      <c r="X177" s="149">
        <f t="shared" si="33"/>
        <v>0</v>
      </c>
      <c r="Y177" s="29"/>
      <c r="Z177" s="29"/>
      <c r="AA177" s="29"/>
      <c r="AB177" s="29"/>
      <c r="AC177" s="29"/>
      <c r="AD177" s="29"/>
      <c r="AE177" s="29"/>
      <c r="AR177" s="150" t="s">
        <v>257</v>
      </c>
      <c r="AT177" s="150" t="s">
        <v>153</v>
      </c>
      <c r="AU177" s="150" t="s">
        <v>88</v>
      </c>
      <c r="AY177" s="14" t="s">
        <v>152</v>
      </c>
      <c r="BE177" s="151">
        <f t="shared" si="34"/>
        <v>0</v>
      </c>
      <c r="BF177" s="151">
        <f t="shared" si="35"/>
        <v>0</v>
      </c>
      <c r="BG177" s="151">
        <f t="shared" si="36"/>
        <v>0</v>
      </c>
      <c r="BH177" s="151">
        <f t="shared" si="37"/>
        <v>0</v>
      </c>
      <c r="BI177" s="151">
        <f t="shared" si="38"/>
        <v>0</v>
      </c>
      <c r="BJ177" s="14" t="s">
        <v>86</v>
      </c>
      <c r="BK177" s="151">
        <f t="shared" si="39"/>
        <v>0</v>
      </c>
      <c r="BL177" s="14" t="s">
        <v>257</v>
      </c>
      <c r="BM177" s="150" t="s">
        <v>1089</v>
      </c>
    </row>
    <row r="178" spans="1:65" s="2" customFormat="1" ht="24.15" customHeight="1">
      <c r="A178" s="29"/>
      <c r="B178" s="137"/>
      <c r="C178" s="138" t="s">
        <v>466</v>
      </c>
      <c r="D178" s="138" t="s">
        <v>153</v>
      </c>
      <c r="E178" s="139" t="s">
        <v>1090</v>
      </c>
      <c r="F178" s="140" t="s">
        <v>1091</v>
      </c>
      <c r="G178" s="141" t="s">
        <v>325</v>
      </c>
      <c r="H178" s="142">
        <v>37</v>
      </c>
      <c r="I178" s="143"/>
      <c r="J178" s="143"/>
      <c r="K178" s="144">
        <f t="shared" si="27"/>
        <v>0</v>
      </c>
      <c r="L178" s="140" t="s">
        <v>173</v>
      </c>
      <c r="M178" s="30"/>
      <c r="N178" s="145" t="s">
        <v>1</v>
      </c>
      <c r="O178" s="146" t="s">
        <v>41</v>
      </c>
      <c r="P178" s="147">
        <f t="shared" si="28"/>
        <v>0</v>
      </c>
      <c r="Q178" s="147">
        <f t="shared" si="29"/>
        <v>0</v>
      </c>
      <c r="R178" s="147">
        <f t="shared" si="30"/>
        <v>0</v>
      </c>
      <c r="S178" s="55"/>
      <c r="T178" s="148">
        <f t="shared" si="31"/>
        <v>0</v>
      </c>
      <c r="U178" s="148">
        <v>0</v>
      </c>
      <c r="V178" s="148">
        <f t="shared" si="32"/>
        <v>0</v>
      </c>
      <c r="W178" s="148">
        <v>0</v>
      </c>
      <c r="X178" s="149">
        <f t="shared" si="33"/>
        <v>0</v>
      </c>
      <c r="Y178" s="29"/>
      <c r="Z178" s="29"/>
      <c r="AA178" s="29"/>
      <c r="AB178" s="29"/>
      <c r="AC178" s="29"/>
      <c r="AD178" s="29"/>
      <c r="AE178" s="29"/>
      <c r="AR178" s="150" t="s">
        <v>257</v>
      </c>
      <c r="AT178" s="150" t="s">
        <v>153</v>
      </c>
      <c r="AU178" s="150" t="s">
        <v>88</v>
      </c>
      <c r="AY178" s="14" t="s">
        <v>152</v>
      </c>
      <c r="BE178" s="151">
        <f t="shared" si="34"/>
        <v>0</v>
      </c>
      <c r="BF178" s="151">
        <f t="shared" si="35"/>
        <v>0</v>
      </c>
      <c r="BG178" s="151">
        <f t="shared" si="36"/>
        <v>0</v>
      </c>
      <c r="BH178" s="151">
        <f t="shared" si="37"/>
        <v>0</v>
      </c>
      <c r="BI178" s="151">
        <f t="shared" si="38"/>
        <v>0</v>
      </c>
      <c r="BJ178" s="14" t="s">
        <v>86</v>
      </c>
      <c r="BK178" s="151">
        <f t="shared" si="39"/>
        <v>0</v>
      </c>
      <c r="BL178" s="14" t="s">
        <v>257</v>
      </c>
      <c r="BM178" s="150" t="s">
        <v>1092</v>
      </c>
    </row>
    <row r="179" spans="1:65" s="2" customFormat="1" ht="24.15" customHeight="1">
      <c r="A179" s="29"/>
      <c r="B179" s="137"/>
      <c r="C179" s="138" t="s">
        <v>468</v>
      </c>
      <c r="D179" s="138" t="s">
        <v>153</v>
      </c>
      <c r="E179" s="139" t="s">
        <v>1093</v>
      </c>
      <c r="F179" s="140" t="s">
        <v>1094</v>
      </c>
      <c r="G179" s="141" t="s">
        <v>304</v>
      </c>
      <c r="H179" s="170"/>
      <c r="I179" s="143"/>
      <c r="J179" s="143"/>
      <c r="K179" s="144">
        <f t="shared" si="27"/>
        <v>0</v>
      </c>
      <c r="L179" s="140" t="s">
        <v>173</v>
      </c>
      <c r="M179" s="30"/>
      <c r="N179" s="145" t="s">
        <v>1</v>
      </c>
      <c r="O179" s="146" t="s">
        <v>41</v>
      </c>
      <c r="P179" s="147">
        <f t="shared" si="28"/>
        <v>0</v>
      </c>
      <c r="Q179" s="147">
        <f t="shared" si="29"/>
        <v>0</v>
      </c>
      <c r="R179" s="147">
        <f t="shared" si="30"/>
        <v>0</v>
      </c>
      <c r="S179" s="55"/>
      <c r="T179" s="148">
        <f t="shared" si="31"/>
        <v>0</v>
      </c>
      <c r="U179" s="148">
        <v>0</v>
      </c>
      <c r="V179" s="148">
        <f t="shared" si="32"/>
        <v>0</v>
      </c>
      <c r="W179" s="148">
        <v>0</v>
      </c>
      <c r="X179" s="149">
        <f t="shared" si="33"/>
        <v>0</v>
      </c>
      <c r="Y179" s="29"/>
      <c r="Z179" s="29"/>
      <c r="AA179" s="29"/>
      <c r="AB179" s="29"/>
      <c r="AC179" s="29"/>
      <c r="AD179" s="29"/>
      <c r="AE179" s="29"/>
      <c r="AR179" s="150" t="s">
        <v>257</v>
      </c>
      <c r="AT179" s="150" t="s">
        <v>153</v>
      </c>
      <c r="AU179" s="150" t="s">
        <v>88</v>
      </c>
      <c r="AY179" s="14" t="s">
        <v>152</v>
      </c>
      <c r="BE179" s="151">
        <f t="shared" si="34"/>
        <v>0</v>
      </c>
      <c r="BF179" s="151">
        <f t="shared" si="35"/>
        <v>0</v>
      </c>
      <c r="BG179" s="151">
        <f t="shared" si="36"/>
        <v>0</v>
      </c>
      <c r="BH179" s="151">
        <f t="shared" si="37"/>
        <v>0</v>
      </c>
      <c r="BI179" s="151">
        <f t="shared" si="38"/>
        <v>0</v>
      </c>
      <c r="BJ179" s="14" t="s">
        <v>86</v>
      </c>
      <c r="BK179" s="151">
        <f t="shared" si="39"/>
        <v>0</v>
      </c>
      <c r="BL179" s="14" t="s">
        <v>257</v>
      </c>
      <c r="BM179" s="150" t="s">
        <v>1095</v>
      </c>
    </row>
    <row r="180" spans="1:65" s="12" customFormat="1" ht="22.8" customHeight="1">
      <c r="B180" s="125"/>
      <c r="D180" s="126" t="s">
        <v>77</v>
      </c>
      <c r="E180" s="152" t="s">
        <v>752</v>
      </c>
      <c r="F180" s="152" t="s">
        <v>753</v>
      </c>
      <c r="I180" s="128"/>
      <c r="J180" s="128"/>
      <c r="K180" s="153">
        <f>BK180</f>
        <v>0</v>
      </c>
      <c r="M180" s="125"/>
      <c r="N180" s="130"/>
      <c r="O180" s="131"/>
      <c r="P180" s="131"/>
      <c r="Q180" s="132">
        <f>SUM(Q181:Q184)</f>
        <v>0</v>
      </c>
      <c r="R180" s="132">
        <f>SUM(R181:R184)</f>
        <v>0</v>
      </c>
      <c r="S180" s="131"/>
      <c r="T180" s="133">
        <f>SUM(T181:T184)</f>
        <v>0</v>
      </c>
      <c r="U180" s="131"/>
      <c r="V180" s="133">
        <f>SUM(V181:V184)</f>
        <v>0</v>
      </c>
      <c r="W180" s="131"/>
      <c r="X180" s="134">
        <f>SUM(X181:X184)</f>
        <v>0</v>
      </c>
      <c r="AR180" s="126" t="s">
        <v>88</v>
      </c>
      <c r="AT180" s="135" t="s">
        <v>77</v>
      </c>
      <c r="AU180" s="135" t="s">
        <v>86</v>
      </c>
      <c r="AY180" s="126" t="s">
        <v>152</v>
      </c>
      <c r="BK180" s="136">
        <f>SUM(BK181:BK184)</f>
        <v>0</v>
      </c>
    </row>
    <row r="181" spans="1:65" s="2" customFormat="1" ht="16.5" customHeight="1">
      <c r="A181" s="29"/>
      <c r="B181" s="137"/>
      <c r="C181" s="138" t="s">
        <v>472</v>
      </c>
      <c r="D181" s="138" t="s">
        <v>153</v>
      </c>
      <c r="E181" s="139" t="s">
        <v>1096</v>
      </c>
      <c r="F181" s="140" t="s">
        <v>1097</v>
      </c>
      <c r="G181" s="141" t="s">
        <v>172</v>
      </c>
      <c r="H181" s="142">
        <v>3</v>
      </c>
      <c r="I181" s="143"/>
      <c r="J181" s="143"/>
      <c r="K181" s="144">
        <f>ROUND(P181*H181,2)</f>
        <v>0</v>
      </c>
      <c r="L181" s="140" t="s">
        <v>1</v>
      </c>
      <c r="M181" s="30"/>
      <c r="N181" s="145" t="s">
        <v>1</v>
      </c>
      <c r="O181" s="146" t="s">
        <v>41</v>
      </c>
      <c r="P181" s="147">
        <f>I181+J181</f>
        <v>0</v>
      </c>
      <c r="Q181" s="147">
        <f>ROUND(I181*H181,2)</f>
        <v>0</v>
      </c>
      <c r="R181" s="147">
        <f>ROUND(J181*H181,2)</f>
        <v>0</v>
      </c>
      <c r="S181" s="55"/>
      <c r="T181" s="148">
        <f>S181*H181</f>
        <v>0</v>
      </c>
      <c r="U181" s="148">
        <v>0</v>
      </c>
      <c r="V181" s="148">
        <f>U181*H181</f>
        <v>0</v>
      </c>
      <c r="W181" s="148">
        <v>0</v>
      </c>
      <c r="X181" s="149">
        <f>W181*H181</f>
        <v>0</v>
      </c>
      <c r="Y181" s="29"/>
      <c r="Z181" s="29"/>
      <c r="AA181" s="29"/>
      <c r="AB181" s="29"/>
      <c r="AC181" s="29"/>
      <c r="AD181" s="29"/>
      <c r="AE181" s="29"/>
      <c r="AR181" s="150" t="s">
        <v>257</v>
      </c>
      <c r="AT181" s="150" t="s">
        <v>153</v>
      </c>
      <c r="AU181" s="150" t="s">
        <v>88</v>
      </c>
      <c r="AY181" s="14" t="s">
        <v>152</v>
      </c>
      <c r="BE181" s="151">
        <f>IF(O181="základní",K181,0)</f>
        <v>0</v>
      </c>
      <c r="BF181" s="151">
        <f>IF(O181="snížená",K181,0)</f>
        <v>0</v>
      </c>
      <c r="BG181" s="151">
        <f>IF(O181="zákl. přenesená",K181,0)</f>
        <v>0</v>
      </c>
      <c r="BH181" s="151">
        <f>IF(O181="sníž. přenesená",K181,0)</f>
        <v>0</v>
      </c>
      <c r="BI181" s="151">
        <f>IF(O181="nulová",K181,0)</f>
        <v>0</v>
      </c>
      <c r="BJ181" s="14" t="s">
        <v>86</v>
      </c>
      <c r="BK181" s="151">
        <f>ROUND(P181*H181,2)</f>
        <v>0</v>
      </c>
      <c r="BL181" s="14" t="s">
        <v>257</v>
      </c>
      <c r="BM181" s="150" t="s">
        <v>1098</v>
      </c>
    </row>
    <row r="182" spans="1:65" s="2" customFormat="1" ht="16.5" customHeight="1">
      <c r="A182" s="29"/>
      <c r="B182" s="137"/>
      <c r="C182" s="138" t="s">
        <v>476</v>
      </c>
      <c r="D182" s="138" t="s">
        <v>153</v>
      </c>
      <c r="E182" s="139" t="s">
        <v>1099</v>
      </c>
      <c r="F182" s="140" t="s">
        <v>1100</v>
      </c>
      <c r="G182" s="141" t="s">
        <v>172</v>
      </c>
      <c r="H182" s="142">
        <v>2</v>
      </c>
      <c r="I182" s="143"/>
      <c r="J182" s="143"/>
      <c r="K182" s="144">
        <f>ROUND(P182*H182,2)</f>
        <v>0</v>
      </c>
      <c r="L182" s="140" t="s">
        <v>1</v>
      </c>
      <c r="M182" s="30"/>
      <c r="N182" s="145" t="s">
        <v>1</v>
      </c>
      <c r="O182" s="146" t="s">
        <v>41</v>
      </c>
      <c r="P182" s="147">
        <f>I182+J182</f>
        <v>0</v>
      </c>
      <c r="Q182" s="147">
        <f>ROUND(I182*H182,2)</f>
        <v>0</v>
      </c>
      <c r="R182" s="147">
        <f>ROUND(J182*H182,2)</f>
        <v>0</v>
      </c>
      <c r="S182" s="55"/>
      <c r="T182" s="148">
        <f>S182*H182</f>
        <v>0</v>
      </c>
      <c r="U182" s="148">
        <v>0</v>
      </c>
      <c r="V182" s="148">
        <f>U182*H182</f>
        <v>0</v>
      </c>
      <c r="W182" s="148">
        <v>0</v>
      </c>
      <c r="X182" s="149">
        <f>W182*H182</f>
        <v>0</v>
      </c>
      <c r="Y182" s="29"/>
      <c r="Z182" s="29"/>
      <c r="AA182" s="29"/>
      <c r="AB182" s="29"/>
      <c r="AC182" s="29"/>
      <c r="AD182" s="29"/>
      <c r="AE182" s="29"/>
      <c r="AR182" s="150" t="s">
        <v>257</v>
      </c>
      <c r="AT182" s="150" t="s">
        <v>153</v>
      </c>
      <c r="AU182" s="150" t="s">
        <v>88</v>
      </c>
      <c r="AY182" s="14" t="s">
        <v>152</v>
      </c>
      <c r="BE182" s="151">
        <f>IF(O182="základní",K182,0)</f>
        <v>0</v>
      </c>
      <c r="BF182" s="151">
        <f>IF(O182="snížená",K182,0)</f>
        <v>0</v>
      </c>
      <c r="BG182" s="151">
        <f>IF(O182="zákl. přenesená",K182,0)</f>
        <v>0</v>
      </c>
      <c r="BH182" s="151">
        <f>IF(O182="sníž. přenesená",K182,0)</f>
        <v>0</v>
      </c>
      <c r="BI182" s="151">
        <f>IF(O182="nulová",K182,0)</f>
        <v>0</v>
      </c>
      <c r="BJ182" s="14" t="s">
        <v>86</v>
      </c>
      <c r="BK182" s="151">
        <f>ROUND(P182*H182,2)</f>
        <v>0</v>
      </c>
      <c r="BL182" s="14" t="s">
        <v>257</v>
      </c>
      <c r="BM182" s="150" t="s">
        <v>1101</v>
      </c>
    </row>
    <row r="183" spans="1:65" s="2" customFormat="1" ht="16.5" customHeight="1">
      <c r="A183" s="29"/>
      <c r="B183" s="137"/>
      <c r="C183" s="138" t="s">
        <v>480</v>
      </c>
      <c r="D183" s="138" t="s">
        <v>153</v>
      </c>
      <c r="E183" s="139" t="s">
        <v>1102</v>
      </c>
      <c r="F183" s="140" t="s">
        <v>1103</v>
      </c>
      <c r="G183" s="141" t="s">
        <v>172</v>
      </c>
      <c r="H183" s="142">
        <v>3</v>
      </c>
      <c r="I183" s="143"/>
      <c r="J183" s="143"/>
      <c r="K183" s="144">
        <f>ROUND(P183*H183,2)</f>
        <v>0</v>
      </c>
      <c r="L183" s="140" t="s">
        <v>1</v>
      </c>
      <c r="M183" s="30"/>
      <c r="N183" s="145" t="s">
        <v>1</v>
      </c>
      <c r="O183" s="146" t="s">
        <v>41</v>
      </c>
      <c r="P183" s="147">
        <f>I183+J183</f>
        <v>0</v>
      </c>
      <c r="Q183" s="147">
        <f>ROUND(I183*H183,2)</f>
        <v>0</v>
      </c>
      <c r="R183" s="147">
        <f>ROUND(J183*H183,2)</f>
        <v>0</v>
      </c>
      <c r="S183" s="55"/>
      <c r="T183" s="148">
        <f>S183*H183</f>
        <v>0</v>
      </c>
      <c r="U183" s="148">
        <v>0</v>
      </c>
      <c r="V183" s="148">
        <f>U183*H183</f>
        <v>0</v>
      </c>
      <c r="W183" s="148">
        <v>0</v>
      </c>
      <c r="X183" s="149">
        <f>W183*H183</f>
        <v>0</v>
      </c>
      <c r="Y183" s="29"/>
      <c r="Z183" s="29"/>
      <c r="AA183" s="29"/>
      <c r="AB183" s="29"/>
      <c r="AC183" s="29"/>
      <c r="AD183" s="29"/>
      <c r="AE183" s="29"/>
      <c r="AR183" s="150" t="s">
        <v>257</v>
      </c>
      <c r="AT183" s="150" t="s">
        <v>153</v>
      </c>
      <c r="AU183" s="150" t="s">
        <v>88</v>
      </c>
      <c r="AY183" s="14" t="s">
        <v>152</v>
      </c>
      <c r="BE183" s="151">
        <f>IF(O183="základní",K183,0)</f>
        <v>0</v>
      </c>
      <c r="BF183" s="151">
        <f>IF(O183="snížená",K183,0)</f>
        <v>0</v>
      </c>
      <c r="BG183" s="151">
        <f>IF(O183="zákl. přenesená",K183,0)</f>
        <v>0</v>
      </c>
      <c r="BH183" s="151">
        <f>IF(O183="sníž. přenesená",K183,0)</f>
        <v>0</v>
      </c>
      <c r="BI183" s="151">
        <f>IF(O183="nulová",K183,0)</f>
        <v>0</v>
      </c>
      <c r="BJ183" s="14" t="s">
        <v>86</v>
      </c>
      <c r="BK183" s="151">
        <f>ROUND(P183*H183,2)</f>
        <v>0</v>
      </c>
      <c r="BL183" s="14" t="s">
        <v>257</v>
      </c>
      <c r="BM183" s="150" t="s">
        <v>1104</v>
      </c>
    </row>
    <row r="184" spans="1:65" s="2" customFormat="1" ht="24.15" customHeight="1">
      <c r="A184" s="29"/>
      <c r="B184" s="137"/>
      <c r="C184" s="138" t="s">
        <v>101</v>
      </c>
      <c r="D184" s="138" t="s">
        <v>153</v>
      </c>
      <c r="E184" s="139" t="s">
        <v>764</v>
      </c>
      <c r="F184" s="140" t="s">
        <v>765</v>
      </c>
      <c r="G184" s="141" t="s">
        <v>304</v>
      </c>
      <c r="H184" s="170"/>
      <c r="I184" s="143"/>
      <c r="J184" s="143"/>
      <c r="K184" s="144">
        <f>ROUND(P184*H184,2)</f>
        <v>0</v>
      </c>
      <c r="L184" s="140" t="s">
        <v>173</v>
      </c>
      <c r="M184" s="30"/>
      <c r="N184" s="154" t="s">
        <v>1</v>
      </c>
      <c r="O184" s="155" t="s">
        <v>41</v>
      </c>
      <c r="P184" s="156">
        <f>I184+J184</f>
        <v>0</v>
      </c>
      <c r="Q184" s="156">
        <f>ROUND(I184*H184,2)</f>
        <v>0</v>
      </c>
      <c r="R184" s="156">
        <f>ROUND(J184*H184,2)</f>
        <v>0</v>
      </c>
      <c r="S184" s="157"/>
      <c r="T184" s="158">
        <f>S184*H184</f>
        <v>0</v>
      </c>
      <c r="U184" s="158">
        <v>0</v>
      </c>
      <c r="V184" s="158">
        <f>U184*H184</f>
        <v>0</v>
      </c>
      <c r="W184" s="158">
        <v>0</v>
      </c>
      <c r="X184" s="159">
        <f>W184*H184</f>
        <v>0</v>
      </c>
      <c r="Y184" s="29"/>
      <c r="Z184" s="29"/>
      <c r="AA184" s="29"/>
      <c r="AB184" s="29"/>
      <c r="AC184" s="29"/>
      <c r="AD184" s="29"/>
      <c r="AE184" s="29"/>
      <c r="AR184" s="150" t="s">
        <v>257</v>
      </c>
      <c r="AT184" s="150" t="s">
        <v>153</v>
      </c>
      <c r="AU184" s="150" t="s">
        <v>88</v>
      </c>
      <c r="AY184" s="14" t="s">
        <v>152</v>
      </c>
      <c r="BE184" s="151">
        <f>IF(O184="základní",K184,0)</f>
        <v>0</v>
      </c>
      <c r="BF184" s="151">
        <f>IF(O184="snížená",K184,0)</f>
        <v>0</v>
      </c>
      <c r="BG184" s="151">
        <f>IF(O184="zákl. přenesená",K184,0)</f>
        <v>0</v>
      </c>
      <c r="BH184" s="151">
        <f>IF(O184="sníž. přenesená",K184,0)</f>
        <v>0</v>
      </c>
      <c r="BI184" s="151">
        <f>IF(O184="nulová",K184,0)</f>
        <v>0</v>
      </c>
      <c r="BJ184" s="14" t="s">
        <v>86</v>
      </c>
      <c r="BK184" s="151">
        <f>ROUND(P184*H184,2)</f>
        <v>0</v>
      </c>
      <c r="BL184" s="14" t="s">
        <v>257</v>
      </c>
      <c r="BM184" s="150" t="s">
        <v>1105</v>
      </c>
    </row>
    <row r="185" spans="1:65" s="2" customFormat="1" ht="6.9" customHeight="1">
      <c r="A185" s="29"/>
      <c r="B185" s="44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30"/>
      <c r="N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</row>
  </sheetData>
  <autoFilter ref="C124:L184"/>
  <mergeCells count="9">
    <mergeCell ref="E87:H87"/>
    <mergeCell ref="E115:H115"/>
    <mergeCell ref="E117:H117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197" t="s">
        <v>6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T2" s="14" t="s">
        <v>109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88</v>
      </c>
    </row>
    <row r="4" spans="1:46" s="1" customFormat="1" ht="24.9" customHeight="1">
      <c r="B4" s="17"/>
      <c r="D4" s="18" t="s">
        <v>116</v>
      </c>
      <c r="M4" s="17"/>
      <c r="N4" s="87" t="s">
        <v>11</v>
      </c>
      <c r="AT4" s="14" t="s">
        <v>3</v>
      </c>
    </row>
    <row r="5" spans="1:46" s="1" customFormat="1" ht="6.9" customHeight="1">
      <c r="B5" s="17"/>
      <c r="M5" s="17"/>
    </row>
    <row r="6" spans="1:46" s="1" customFormat="1" ht="12" customHeight="1">
      <c r="B6" s="17"/>
      <c r="D6" s="24" t="s">
        <v>17</v>
      </c>
      <c r="M6" s="17"/>
    </row>
    <row r="7" spans="1:46" s="1" customFormat="1" ht="16.5" customHeight="1">
      <c r="B7" s="17"/>
      <c r="E7" s="210" t="str">
        <f>'Rekapitulace stavby'!K6</f>
        <v>Rekonstrukce a půdní vestavba ZUŠ Luby</v>
      </c>
      <c r="F7" s="211"/>
      <c r="G7" s="211"/>
      <c r="H7" s="211"/>
      <c r="M7" s="17"/>
    </row>
    <row r="8" spans="1:46" s="2" customFormat="1" ht="12" customHeight="1">
      <c r="A8" s="29"/>
      <c r="B8" s="30"/>
      <c r="C8" s="29"/>
      <c r="D8" s="24" t="s">
        <v>117</v>
      </c>
      <c r="E8" s="29"/>
      <c r="F8" s="29"/>
      <c r="G8" s="29"/>
      <c r="H8" s="29"/>
      <c r="I8" s="29"/>
      <c r="J8" s="29"/>
      <c r="K8" s="29"/>
      <c r="L8" s="29"/>
      <c r="M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5" t="s">
        <v>1106</v>
      </c>
      <c r="F9" s="212"/>
      <c r="G9" s="212"/>
      <c r="H9" s="212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1</v>
      </c>
      <c r="G11" s="29"/>
      <c r="H11" s="29"/>
      <c r="I11" s="24" t="s">
        <v>20</v>
      </c>
      <c r="J11" s="22" t="s">
        <v>1</v>
      </c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52" t="str">
        <f>'Rekapitulace stavby'!AN8</f>
        <v>28. 12. 2022</v>
      </c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stavby'!E14</f>
        <v>Vyplň údaj</v>
      </c>
      <c r="F18" s="181"/>
      <c r="G18" s="181"/>
      <c r="H18" s="181"/>
      <c r="I18" s="24" t="s">
        <v>28</v>
      </c>
      <c r="J18" s="25" t="str">
        <f>'Rekapitulace stavby'!AN14</f>
        <v>Vyplň údaj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1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1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88"/>
      <c r="M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63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3.2">
      <c r="A30" s="29"/>
      <c r="B30" s="30"/>
      <c r="C30" s="29"/>
      <c r="D30" s="29"/>
      <c r="E30" s="24" t="s">
        <v>119</v>
      </c>
      <c r="F30" s="29"/>
      <c r="G30" s="29"/>
      <c r="H30" s="29"/>
      <c r="I30" s="29"/>
      <c r="J30" s="29"/>
      <c r="K30" s="91">
        <f>I96</f>
        <v>0</v>
      </c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3.2">
      <c r="A31" s="29"/>
      <c r="B31" s="30"/>
      <c r="C31" s="29"/>
      <c r="D31" s="29"/>
      <c r="E31" s="24" t="s">
        <v>120</v>
      </c>
      <c r="F31" s="29"/>
      <c r="G31" s="29"/>
      <c r="H31" s="29"/>
      <c r="I31" s="29"/>
      <c r="J31" s="29"/>
      <c r="K31" s="91">
        <f>J96</f>
        <v>0</v>
      </c>
      <c r="L31" s="29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2" t="s">
        <v>36</v>
      </c>
      <c r="E32" s="29"/>
      <c r="F32" s="29"/>
      <c r="G32" s="29"/>
      <c r="H32" s="29"/>
      <c r="I32" s="29"/>
      <c r="J32" s="29"/>
      <c r="K32" s="68">
        <f>ROUND(K127, 2)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38</v>
      </c>
      <c r="G34" s="29"/>
      <c r="H34" s="29"/>
      <c r="I34" s="33" t="s">
        <v>37</v>
      </c>
      <c r="J34" s="29"/>
      <c r="K34" s="33" t="s">
        <v>39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93" t="s">
        <v>40</v>
      </c>
      <c r="E35" s="24" t="s">
        <v>41</v>
      </c>
      <c r="F35" s="91">
        <f>ROUND((SUM(BE127:BE196)),  2)</f>
        <v>0</v>
      </c>
      <c r="G35" s="29"/>
      <c r="H35" s="29"/>
      <c r="I35" s="94">
        <v>0.21</v>
      </c>
      <c r="J35" s="29"/>
      <c r="K35" s="91">
        <f>ROUND(((SUM(BE127:BE196))*I35),  2)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24" t="s">
        <v>42</v>
      </c>
      <c r="F36" s="91">
        <f>ROUND((SUM(BF127:BF196)),  2)</f>
        <v>0</v>
      </c>
      <c r="G36" s="29"/>
      <c r="H36" s="29"/>
      <c r="I36" s="94">
        <v>0.15</v>
      </c>
      <c r="J36" s="29"/>
      <c r="K36" s="91">
        <f>ROUND(((SUM(BF127:BF196))*I36), 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1">
        <f>ROUND((SUM(BG127:BG196)),  2)</f>
        <v>0</v>
      </c>
      <c r="G37" s="29"/>
      <c r="H37" s="29"/>
      <c r="I37" s="94">
        <v>0.21</v>
      </c>
      <c r="J37" s="29"/>
      <c r="K37" s="91">
        <f>0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44</v>
      </c>
      <c r="F38" s="91">
        <f>ROUND((SUM(BH127:BH196)),  2)</f>
        <v>0</v>
      </c>
      <c r="G38" s="29"/>
      <c r="H38" s="29"/>
      <c r="I38" s="94">
        <v>0.15</v>
      </c>
      <c r="J38" s="29"/>
      <c r="K38" s="91">
        <f>0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24" t="s">
        <v>45</v>
      </c>
      <c r="F39" s="91">
        <f>ROUND((SUM(BI127:BI196)),  2)</f>
        <v>0</v>
      </c>
      <c r="G39" s="29"/>
      <c r="H39" s="29"/>
      <c r="I39" s="94">
        <v>0</v>
      </c>
      <c r="J39" s="29"/>
      <c r="K39" s="91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5"/>
      <c r="D41" s="96" t="s">
        <v>46</v>
      </c>
      <c r="E41" s="57"/>
      <c r="F41" s="57"/>
      <c r="G41" s="97" t="s">
        <v>47</v>
      </c>
      <c r="H41" s="98" t="s">
        <v>48</v>
      </c>
      <c r="I41" s="57"/>
      <c r="J41" s="57"/>
      <c r="K41" s="99">
        <f>SUM(K32:K39)</f>
        <v>0</v>
      </c>
      <c r="L41" s="100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41"/>
      <c r="M50" s="39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9"/>
      <c r="B61" s="30"/>
      <c r="C61" s="29"/>
      <c r="D61" s="42" t="s">
        <v>51</v>
      </c>
      <c r="E61" s="32"/>
      <c r="F61" s="101" t="s">
        <v>52</v>
      </c>
      <c r="G61" s="42" t="s">
        <v>51</v>
      </c>
      <c r="H61" s="32"/>
      <c r="I61" s="32"/>
      <c r="J61" s="102" t="s">
        <v>52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9"/>
      <c r="B76" s="30"/>
      <c r="C76" s="29"/>
      <c r="D76" s="42" t="s">
        <v>51</v>
      </c>
      <c r="E76" s="32"/>
      <c r="F76" s="101" t="s">
        <v>52</v>
      </c>
      <c r="G76" s="42" t="s">
        <v>51</v>
      </c>
      <c r="H76" s="32"/>
      <c r="I76" s="32"/>
      <c r="J76" s="102" t="s">
        <v>52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121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Rekonstrukce a půdní vestavba ZUŠ Luby</v>
      </c>
      <c r="F85" s="211"/>
      <c r="G85" s="211"/>
      <c r="H85" s="211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117</v>
      </c>
      <c r="D86" s="29"/>
      <c r="E86" s="29"/>
      <c r="F86" s="29"/>
      <c r="G86" s="29"/>
      <c r="H86" s="29"/>
      <c r="I86" s="29"/>
      <c r="J86" s="29"/>
      <c r="K86" s="29"/>
      <c r="L86" s="29"/>
      <c r="M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5" t="str">
        <f>E9</f>
        <v>70 - ZTI</v>
      </c>
      <c r="F87" s="212"/>
      <c r="G87" s="212"/>
      <c r="H87" s="212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Luby</v>
      </c>
      <c r="G89" s="29"/>
      <c r="H89" s="29"/>
      <c r="I89" s="24" t="s">
        <v>23</v>
      </c>
      <c r="J89" s="52" t="str">
        <f>IF(J12="","",J12)</f>
        <v>28. 12. 2022</v>
      </c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25</v>
      </c>
      <c r="D91" s="29"/>
      <c r="E91" s="29"/>
      <c r="F91" s="22" t="str">
        <f>E15</f>
        <v>Město Luby</v>
      </c>
      <c r="G91" s="29"/>
      <c r="H91" s="29"/>
      <c r="I91" s="24" t="s">
        <v>31</v>
      </c>
      <c r="J91" s="27" t="str">
        <f>E21</f>
        <v>Nováček J.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33</v>
      </c>
      <c r="J92" s="27" t="str">
        <f>E24</f>
        <v>Milan Hájek</v>
      </c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122</v>
      </c>
      <c r="D94" s="95"/>
      <c r="E94" s="95"/>
      <c r="F94" s="95"/>
      <c r="G94" s="95"/>
      <c r="H94" s="95"/>
      <c r="I94" s="104" t="s">
        <v>123</v>
      </c>
      <c r="J94" s="104" t="s">
        <v>124</v>
      </c>
      <c r="K94" s="104" t="s">
        <v>125</v>
      </c>
      <c r="L94" s="95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05" t="s">
        <v>126</v>
      </c>
      <c r="D96" s="29"/>
      <c r="E96" s="29"/>
      <c r="F96" s="29"/>
      <c r="G96" s="29"/>
      <c r="H96" s="29"/>
      <c r="I96" s="68">
        <f t="shared" ref="I96:J98" si="0">Q127</f>
        <v>0</v>
      </c>
      <c r="J96" s="68">
        <f t="shared" si="0"/>
        <v>0</v>
      </c>
      <c r="K96" s="68">
        <f>K127</f>
        <v>0</v>
      </c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pans="1:31" s="9" customFormat="1" ht="24.9" customHeight="1">
      <c r="B97" s="106"/>
      <c r="D97" s="107" t="s">
        <v>181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K128</f>
        <v>0</v>
      </c>
      <c r="M97" s="106"/>
    </row>
    <row r="98" spans="1:31" s="10" customFormat="1" ht="19.95" customHeight="1">
      <c r="B98" s="110"/>
      <c r="D98" s="111" t="s">
        <v>799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K129</f>
        <v>0</v>
      </c>
      <c r="M98" s="110"/>
    </row>
    <row r="99" spans="1:31" s="10" customFormat="1" ht="19.95" customHeight="1">
      <c r="B99" s="110"/>
      <c r="D99" s="111" t="s">
        <v>572</v>
      </c>
      <c r="E99" s="112"/>
      <c r="F99" s="112"/>
      <c r="G99" s="112"/>
      <c r="H99" s="112"/>
      <c r="I99" s="113">
        <f>Q132</f>
        <v>0</v>
      </c>
      <c r="J99" s="113">
        <f>R132</f>
        <v>0</v>
      </c>
      <c r="K99" s="113">
        <f>K132</f>
        <v>0</v>
      </c>
      <c r="M99" s="110"/>
    </row>
    <row r="100" spans="1:31" s="10" customFormat="1" ht="19.95" customHeight="1">
      <c r="B100" s="110"/>
      <c r="D100" s="111" t="s">
        <v>182</v>
      </c>
      <c r="E100" s="112"/>
      <c r="F100" s="112"/>
      <c r="G100" s="112"/>
      <c r="H100" s="112"/>
      <c r="I100" s="113">
        <f>Q134</f>
        <v>0</v>
      </c>
      <c r="J100" s="113">
        <f>R134</f>
        <v>0</v>
      </c>
      <c r="K100" s="113">
        <f>K134</f>
        <v>0</v>
      </c>
      <c r="M100" s="110"/>
    </row>
    <row r="101" spans="1:31" s="10" customFormat="1" ht="19.95" customHeight="1">
      <c r="B101" s="110"/>
      <c r="D101" s="111" t="s">
        <v>183</v>
      </c>
      <c r="E101" s="112"/>
      <c r="F101" s="112"/>
      <c r="G101" s="112"/>
      <c r="H101" s="112"/>
      <c r="I101" s="113">
        <f>Q137</f>
        <v>0</v>
      </c>
      <c r="J101" s="113">
        <f>R137</f>
        <v>0</v>
      </c>
      <c r="K101" s="113">
        <f>K137</f>
        <v>0</v>
      </c>
      <c r="M101" s="110"/>
    </row>
    <row r="102" spans="1:31" s="10" customFormat="1" ht="19.95" customHeight="1">
      <c r="B102" s="110"/>
      <c r="D102" s="111" t="s">
        <v>184</v>
      </c>
      <c r="E102" s="112"/>
      <c r="F102" s="112"/>
      <c r="G102" s="112"/>
      <c r="H102" s="112"/>
      <c r="I102" s="113">
        <f>Q144</f>
        <v>0</v>
      </c>
      <c r="J102" s="113">
        <f>R144</f>
        <v>0</v>
      </c>
      <c r="K102" s="113">
        <f>K144</f>
        <v>0</v>
      </c>
      <c r="M102" s="110"/>
    </row>
    <row r="103" spans="1:31" s="9" customFormat="1" ht="24.9" customHeight="1">
      <c r="B103" s="106"/>
      <c r="D103" s="107" t="s">
        <v>186</v>
      </c>
      <c r="E103" s="108"/>
      <c r="F103" s="108"/>
      <c r="G103" s="108"/>
      <c r="H103" s="108"/>
      <c r="I103" s="109">
        <f>Q148</f>
        <v>0</v>
      </c>
      <c r="J103" s="109">
        <f>R148</f>
        <v>0</v>
      </c>
      <c r="K103" s="109">
        <f>K148</f>
        <v>0</v>
      </c>
      <c r="M103" s="106"/>
    </row>
    <row r="104" spans="1:31" s="10" customFormat="1" ht="19.95" customHeight="1">
      <c r="B104" s="110"/>
      <c r="D104" s="111" t="s">
        <v>803</v>
      </c>
      <c r="E104" s="112"/>
      <c r="F104" s="112"/>
      <c r="G104" s="112"/>
      <c r="H104" s="112"/>
      <c r="I104" s="113">
        <f>Q149</f>
        <v>0</v>
      </c>
      <c r="J104" s="113">
        <f>R149</f>
        <v>0</v>
      </c>
      <c r="K104" s="113">
        <f>K149</f>
        <v>0</v>
      </c>
      <c r="M104" s="110"/>
    </row>
    <row r="105" spans="1:31" s="10" customFormat="1" ht="19.95" customHeight="1">
      <c r="B105" s="110"/>
      <c r="D105" s="111" t="s">
        <v>1107</v>
      </c>
      <c r="E105" s="112"/>
      <c r="F105" s="112"/>
      <c r="G105" s="112"/>
      <c r="H105" s="112"/>
      <c r="I105" s="113">
        <f>Q161</f>
        <v>0</v>
      </c>
      <c r="J105" s="113">
        <f>R161</f>
        <v>0</v>
      </c>
      <c r="K105" s="113">
        <f>K161</f>
        <v>0</v>
      </c>
      <c r="M105" s="110"/>
    </row>
    <row r="106" spans="1:31" s="10" customFormat="1" ht="19.95" customHeight="1">
      <c r="B106" s="110"/>
      <c r="D106" s="111" t="s">
        <v>1108</v>
      </c>
      <c r="E106" s="112"/>
      <c r="F106" s="112"/>
      <c r="G106" s="112"/>
      <c r="H106" s="112"/>
      <c r="I106" s="113">
        <f>Q179</f>
        <v>0</v>
      </c>
      <c r="J106" s="113">
        <f>R179</f>
        <v>0</v>
      </c>
      <c r="K106" s="113">
        <f>K179</f>
        <v>0</v>
      </c>
      <c r="M106" s="110"/>
    </row>
    <row r="107" spans="1:31" s="10" customFormat="1" ht="19.95" customHeight="1">
      <c r="B107" s="110"/>
      <c r="D107" s="111" t="s">
        <v>1109</v>
      </c>
      <c r="E107" s="112"/>
      <c r="F107" s="112"/>
      <c r="G107" s="112"/>
      <c r="H107" s="112"/>
      <c r="I107" s="113">
        <f>Q194</f>
        <v>0</v>
      </c>
      <c r="J107" s="113">
        <f>R194</f>
        <v>0</v>
      </c>
      <c r="K107" s="113">
        <f>K194</f>
        <v>0</v>
      </c>
      <c r="M107" s="110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132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17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0" t="str">
        <f>E7</f>
        <v>Rekonstrukce a půdní vestavba ZUŠ Luby</v>
      </c>
      <c r="F117" s="211"/>
      <c r="G117" s="211"/>
      <c r="H117" s="211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117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75" t="str">
        <f>E9</f>
        <v>70 - ZTI</v>
      </c>
      <c r="F119" s="212"/>
      <c r="G119" s="212"/>
      <c r="H119" s="212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21</v>
      </c>
      <c r="D121" s="29"/>
      <c r="E121" s="29"/>
      <c r="F121" s="22" t="str">
        <f>F12</f>
        <v>Luby</v>
      </c>
      <c r="G121" s="29"/>
      <c r="H121" s="29"/>
      <c r="I121" s="24" t="s">
        <v>23</v>
      </c>
      <c r="J121" s="52" t="str">
        <f>IF(J12="","",J12)</f>
        <v>28. 12. 2022</v>
      </c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25</v>
      </c>
      <c r="D123" s="29"/>
      <c r="E123" s="29"/>
      <c r="F123" s="22" t="str">
        <f>E15</f>
        <v>Město Luby</v>
      </c>
      <c r="G123" s="29"/>
      <c r="H123" s="29"/>
      <c r="I123" s="24" t="s">
        <v>31</v>
      </c>
      <c r="J123" s="27" t="str">
        <f>E21</f>
        <v>Nováček J.</v>
      </c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29</v>
      </c>
      <c r="D124" s="29"/>
      <c r="E124" s="29"/>
      <c r="F124" s="22" t="str">
        <f>IF(E18="","",E18)</f>
        <v>Vyplň údaj</v>
      </c>
      <c r="G124" s="29"/>
      <c r="H124" s="29"/>
      <c r="I124" s="24" t="s">
        <v>33</v>
      </c>
      <c r="J124" s="27" t="str">
        <f>E24</f>
        <v>Milan Hájek</v>
      </c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4"/>
      <c r="B126" s="115"/>
      <c r="C126" s="116" t="s">
        <v>133</v>
      </c>
      <c r="D126" s="117" t="s">
        <v>61</v>
      </c>
      <c r="E126" s="117" t="s">
        <v>57</v>
      </c>
      <c r="F126" s="117" t="s">
        <v>58</v>
      </c>
      <c r="G126" s="117" t="s">
        <v>134</v>
      </c>
      <c r="H126" s="117" t="s">
        <v>135</v>
      </c>
      <c r="I126" s="117" t="s">
        <v>136</v>
      </c>
      <c r="J126" s="117" t="s">
        <v>137</v>
      </c>
      <c r="K126" s="117" t="s">
        <v>125</v>
      </c>
      <c r="L126" s="118" t="s">
        <v>138</v>
      </c>
      <c r="M126" s="119"/>
      <c r="N126" s="59" t="s">
        <v>1</v>
      </c>
      <c r="O126" s="60" t="s">
        <v>40</v>
      </c>
      <c r="P126" s="60" t="s">
        <v>139</v>
      </c>
      <c r="Q126" s="60" t="s">
        <v>140</v>
      </c>
      <c r="R126" s="60" t="s">
        <v>141</v>
      </c>
      <c r="S126" s="60" t="s">
        <v>142</v>
      </c>
      <c r="T126" s="60" t="s">
        <v>143</v>
      </c>
      <c r="U126" s="60" t="s">
        <v>144</v>
      </c>
      <c r="V126" s="60" t="s">
        <v>145</v>
      </c>
      <c r="W126" s="60" t="s">
        <v>146</v>
      </c>
      <c r="X126" s="61" t="s">
        <v>147</v>
      </c>
      <c r="Y126" s="114"/>
      <c r="Z126" s="114"/>
      <c r="AA126" s="114"/>
      <c r="AB126" s="114"/>
      <c r="AC126" s="114"/>
      <c r="AD126" s="114"/>
      <c r="AE126" s="114"/>
    </row>
    <row r="127" spans="1:63" s="2" customFormat="1" ht="22.8" customHeight="1">
      <c r="A127" s="29"/>
      <c r="B127" s="30"/>
      <c r="C127" s="66" t="s">
        <v>148</v>
      </c>
      <c r="D127" s="29"/>
      <c r="E127" s="29"/>
      <c r="F127" s="29"/>
      <c r="G127" s="29"/>
      <c r="H127" s="29"/>
      <c r="I127" s="29"/>
      <c r="J127" s="29"/>
      <c r="K127" s="120">
        <f>BK127</f>
        <v>0</v>
      </c>
      <c r="L127" s="29"/>
      <c r="M127" s="30"/>
      <c r="N127" s="62"/>
      <c r="O127" s="53"/>
      <c r="P127" s="63"/>
      <c r="Q127" s="121">
        <f>Q128+Q148</f>
        <v>0</v>
      </c>
      <c r="R127" s="121">
        <f>R128+R148</f>
        <v>0</v>
      </c>
      <c r="S127" s="63"/>
      <c r="T127" s="122">
        <f>T128+T148</f>
        <v>0</v>
      </c>
      <c r="U127" s="63"/>
      <c r="V127" s="122">
        <f>V128+V148</f>
        <v>3.4829455</v>
      </c>
      <c r="W127" s="63"/>
      <c r="X127" s="123">
        <f>X128+X148</f>
        <v>4.2490000000000006</v>
      </c>
      <c r="Y127" s="29"/>
      <c r="Z127" s="29"/>
      <c r="AA127" s="29"/>
      <c r="AB127" s="29"/>
      <c r="AC127" s="29"/>
      <c r="AD127" s="29"/>
      <c r="AE127" s="29"/>
      <c r="AT127" s="14" t="s">
        <v>77</v>
      </c>
      <c r="AU127" s="14" t="s">
        <v>127</v>
      </c>
      <c r="BK127" s="124">
        <f>BK128+BK148</f>
        <v>0</v>
      </c>
    </row>
    <row r="128" spans="1:63" s="12" customFormat="1" ht="25.95" customHeight="1">
      <c r="B128" s="125"/>
      <c r="D128" s="126" t="s">
        <v>77</v>
      </c>
      <c r="E128" s="127" t="s">
        <v>190</v>
      </c>
      <c r="F128" s="127" t="s">
        <v>191</v>
      </c>
      <c r="I128" s="128"/>
      <c r="J128" s="128"/>
      <c r="K128" s="129">
        <f>BK128</f>
        <v>0</v>
      </c>
      <c r="M128" s="125"/>
      <c r="N128" s="130"/>
      <c r="O128" s="131"/>
      <c r="P128" s="131"/>
      <c r="Q128" s="132">
        <f>Q129+Q132+Q134+Q137+Q144</f>
        <v>0</v>
      </c>
      <c r="R128" s="132">
        <f>R129+R132+R134+R137+R144</f>
        <v>0</v>
      </c>
      <c r="S128" s="131"/>
      <c r="T128" s="133">
        <f>T129+T132+T134+T137+T144</f>
        <v>0</v>
      </c>
      <c r="U128" s="131"/>
      <c r="V128" s="133">
        <f>V129+V132+V134+V137+V144</f>
        <v>2.8664755</v>
      </c>
      <c r="W128" s="131"/>
      <c r="X128" s="134">
        <f>X129+X132+X134+X137+X144</f>
        <v>4.2490000000000006</v>
      </c>
      <c r="AR128" s="126" t="s">
        <v>86</v>
      </c>
      <c r="AT128" s="135" t="s">
        <v>77</v>
      </c>
      <c r="AU128" s="135" t="s">
        <v>78</v>
      </c>
      <c r="AY128" s="126" t="s">
        <v>152</v>
      </c>
      <c r="BK128" s="136">
        <f>BK129+BK132+BK134+BK137+BK144</f>
        <v>0</v>
      </c>
    </row>
    <row r="129" spans="1:65" s="12" customFormat="1" ht="22.8" customHeight="1">
      <c r="B129" s="125"/>
      <c r="D129" s="126" t="s">
        <v>77</v>
      </c>
      <c r="E129" s="152" t="s">
        <v>86</v>
      </c>
      <c r="F129" s="152" t="s">
        <v>804</v>
      </c>
      <c r="I129" s="128"/>
      <c r="J129" s="128"/>
      <c r="K129" s="153">
        <f>BK129</f>
        <v>0</v>
      </c>
      <c r="M129" s="125"/>
      <c r="N129" s="130"/>
      <c r="O129" s="131"/>
      <c r="P129" s="131"/>
      <c r="Q129" s="132">
        <f>SUM(Q130:Q131)</f>
        <v>0</v>
      </c>
      <c r="R129" s="132">
        <f>SUM(R130:R131)</f>
        <v>0</v>
      </c>
      <c r="S129" s="131"/>
      <c r="T129" s="133">
        <f>SUM(T130:T131)</f>
        <v>0</v>
      </c>
      <c r="U129" s="131"/>
      <c r="V129" s="133">
        <f>SUM(V130:V131)</f>
        <v>0</v>
      </c>
      <c r="W129" s="131"/>
      <c r="X129" s="134">
        <f>SUM(X130:X131)</f>
        <v>0</v>
      </c>
      <c r="AR129" s="126" t="s">
        <v>86</v>
      </c>
      <c r="AT129" s="135" t="s">
        <v>77</v>
      </c>
      <c r="AU129" s="135" t="s">
        <v>86</v>
      </c>
      <c r="AY129" s="126" t="s">
        <v>152</v>
      </c>
      <c r="BK129" s="136">
        <f>SUM(BK130:BK131)</f>
        <v>0</v>
      </c>
    </row>
    <row r="130" spans="1:65" s="2" customFormat="1" ht="33" customHeight="1">
      <c r="A130" s="29"/>
      <c r="B130" s="137"/>
      <c r="C130" s="138" t="s">
        <v>86</v>
      </c>
      <c r="D130" s="138" t="s">
        <v>153</v>
      </c>
      <c r="E130" s="139" t="s">
        <v>1110</v>
      </c>
      <c r="F130" s="140" t="s">
        <v>1111</v>
      </c>
      <c r="G130" s="141" t="s">
        <v>375</v>
      </c>
      <c r="H130" s="142">
        <v>2.7</v>
      </c>
      <c r="I130" s="143"/>
      <c r="J130" s="143"/>
      <c r="K130" s="144">
        <f>ROUND(P130*H130,2)</f>
        <v>0</v>
      </c>
      <c r="L130" s="140" t="s">
        <v>173</v>
      </c>
      <c r="M130" s="30"/>
      <c r="N130" s="145" t="s">
        <v>1</v>
      </c>
      <c r="O130" s="146" t="s">
        <v>41</v>
      </c>
      <c r="P130" s="147">
        <f>I130+J130</f>
        <v>0</v>
      </c>
      <c r="Q130" s="147">
        <f>ROUND(I130*H130,2)</f>
        <v>0</v>
      </c>
      <c r="R130" s="147">
        <f>ROUND(J130*H130,2)</f>
        <v>0</v>
      </c>
      <c r="S130" s="55"/>
      <c r="T130" s="148">
        <f>S130*H130</f>
        <v>0</v>
      </c>
      <c r="U130" s="148">
        <v>0</v>
      </c>
      <c r="V130" s="148">
        <f>U130*H130</f>
        <v>0</v>
      </c>
      <c r="W130" s="148">
        <v>0</v>
      </c>
      <c r="X130" s="149">
        <f>W130*H130</f>
        <v>0</v>
      </c>
      <c r="Y130" s="29"/>
      <c r="Z130" s="29"/>
      <c r="AA130" s="29"/>
      <c r="AB130" s="29"/>
      <c r="AC130" s="29"/>
      <c r="AD130" s="29"/>
      <c r="AE130" s="29"/>
      <c r="AR130" s="150" t="s">
        <v>151</v>
      </c>
      <c r="AT130" s="150" t="s">
        <v>153</v>
      </c>
      <c r="AU130" s="150" t="s">
        <v>88</v>
      </c>
      <c r="AY130" s="14" t="s">
        <v>152</v>
      </c>
      <c r="BE130" s="151">
        <f>IF(O130="základní",K130,0)</f>
        <v>0</v>
      </c>
      <c r="BF130" s="151">
        <f>IF(O130="snížená",K130,0)</f>
        <v>0</v>
      </c>
      <c r="BG130" s="151">
        <f>IF(O130="zákl. přenesená",K130,0)</f>
        <v>0</v>
      </c>
      <c r="BH130" s="151">
        <f>IF(O130="sníž. přenesená",K130,0)</f>
        <v>0</v>
      </c>
      <c r="BI130" s="151">
        <f>IF(O130="nulová",K130,0)</f>
        <v>0</v>
      </c>
      <c r="BJ130" s="14" t="s">
        <v>86</v>
      </c>
      <c r="BK130" s="151">
        <f>ROUND(P130*H130,2)</f>
        <v>0</v>
      </c>
      <c r="BL130" s="14" t="s">
        <v>151</v>
      </c>
      <c r="BM130" s="150" t="s">
        <v>1112</v>
      </c>
    </row>
    <row r="131" spans="1:65" s="2" customFormat="1" ht="24.15" customHeight="1">
      <c r="A131" s="29"/>
      <c r="B131" s="137"/>
      <c r="C131" s="138" t="s">
        <v>88</v>
      </c>
      <c r="D131" s="138" t="s">
        <v>153</v>
      </c>
      <c r="E131" s="139" t="s">
        <v>1113</v>
      </c>
      <c r="F131" s="140" t="s">
        <v>1114</v>
      </c>
      <c r="G131" s="141" t="s">
        <v>375</v>
      </c>
      <c r="H131" s="142">
        <v>2.7</v>
      </c>
      <c r="I131" s="143"/>
      <c r="J131" s="143"/>
      <c r="K131" s="144">
        <f>ROUND(P131*H131,2)</f>
        <v>0</v>
      </c>
      <c r="L131" s="140" t="s">
        <v>173</v>
      </c>
      <c r="M131" s="30"/>
      <c r="N131" s="145" t="s">
        <v>1</v>
      </c>
      <c r="O131" s="146" t="s">
        <v>41</v>
      </c>
      <c r="P131" s="147">
        <f>I131+J131</f>
        <v>0</v>
      </c>
      <c r="Q131" s="147">
        <f>ROUND(I131*H131,2)</f>
        <v>0</v>
      </c>
      <c r="R131" s="147">
        <f>ROUND(J131*H131,2)</f>
        <v>0</v>
      </c>
      <c r="S131" s="55"/>
      <c r="T131" s="148">
        <f>S131*H131</f>
        <v>0</v>
      </c>
      <c r="U131" s="148">
        <v>0</v>
      </c>
      <c r="V131" s="148">
        <f>U131*H131</f>
        <v>0</v>
      </c>
      <c r="W131" s="148">
        <v>0</v>
      </c>
      <c r="X131" s="149">
        <f>W131*H131</f>
        <v>0</v>
      </c>
      <c r="Y131" s="29"/>
      <c r="Z131" s="29"/>
      <c r="AA131" s="29"/>
      <c r="AB131" s="29"/>
      <c r="AC131" s="29"/>
      <c r="AD131" s="29"/>
      <c r="AE131" s="29"/>
      <c r="AR131" s="150" t="s">
        <v>151</v>
      </c>
      <c r="AT131" s="150" t="s">
        <v>153</v>
      </c>
      <c r="AU131" s="150" t="s">
        <v>88</v>
      </c>
      <c r="AY131" s="14" t="s">
        <v>152</v>
      </c>
      <c r="BE131" s="151">
        <f>IF(O131="základní",K131,0)</f>
        <v>0</v>
      </c>
      <c r="BF131" s="151">
        <f>IF(O131="snížená",K131,0)</f>
        <v>0</v>
      </c>
      <c r="BG131" s="151">
        <f>IF(O131="zákl. přenesená",K131,0)</f>
        <v>0</v>
      </c>
      <c r="BH131" s="151">
        <f>IF(O131="sníž. přenesená",K131,0)</f>
        <v>0</v>
      </c>
      <c r="BI131" s="151">
        <f>IF(O131="nulová",K131,0)</f>
        <v>0</v>
      </c>
      <c r="BJ131" s="14" t="s">
        <v>86</v>
      </c>
      <c r="BK131" s="151">
        <f>ROUND(P131*H131,2)</f>
        <v>0</v>
      </c>
      <c r="BL131" s="14" t="s">
        <v>151</v>
      </c>
      <c r="BM131" s="150" t="s">
        <v>1115</v>
      </c>
    </row>
    <row r="132" spans="1:65" s="12" customFormat="1" ht="22.8" customHeight="1">
      <c r="B132" s="125"/>
      <c r="D132" s="126" t="s">
        <v>77</v>
      </c>
      <c r="E132" s="152" t="s">
        <v>169</v>
      </c>
      <c r="F132" s="152" t="s">
        <v>578</v>
      </c>
      <c r="I132" s="128"/>
      <c r="J132" s="128"/>
      <c r="K132" s="153">
        <f>BK132</f>
        <v>0</v>
      </c>
      <c r="M132" s="125"/>
      <c r="N132" s="130"/>
      <c r="O132" s="131"/>
      <c r="P132" s="131"/>
      <c r="Q132" s="132">
        <f>Q133</f>
        <v>0</v>
      </c>
      <c r="R132" s="132">
        <f>R133</f>
        <v>0</v>
      </c>
      <c r="S132" s="131"/>
      <c r="T132" s="133">
        <f>T133</f>
        <v>0</v>
      </c>
      <c r="U132" s="131"/>
      <c r="V132" s="133">
        <f>V133</f>
        <v>0.42555750000000003</v>
      </c>
      <c r="W132" s="131"/>
      <c r="X132" s="134">
        <f>X133</f>
        <v>0</v>
      </c>
      <c r="AR132" s="126" t="s">
        <v>86</v>
      </c>
      <c r="AT132" s="135" t="s">
        <v>77</v>
      </c>
      <c r="AU132" s="135" t="s">
        <v>86</v>
      </c>
      <c r="AY132" s="126" t="s">
        <v>152</v>
      </c>
      <c r="BK132" s="136">
        <f>BK133</f>
        <v>0</v>
      </c>
    </row>
    <row r="133" spans="1:65" s="2" customFormat="1" ht="24.15" customHeight="1">
      <c r="A133" s="29"/>
      <c r="B133" s="137"/>
      <c r="C133" s="138" t="s">
        <v>169</v>
      </c>
      <c r="D133" s="138" t="s">
        <v>153</v>
      </c>
      <c r="E133" s="139" t="s">
        <v>1116</v>
      </c>
      <c r="F133" s="140" t="s">
        <v>1117</v>
      </c>
      <c r="G133" s="141" t="s">
        <v>196</v>
      </c>
      <c r="H133" s="142">
        <v>3.45</v>
      </c>
      <c r="I133" s="143"/>
      <c r="J133" s="143"/>
      <c r="K133" s="144">
        <f>ROUND(P133*H133,2)</f>
        <v>0</v>
      </c>
      <c r="L133" s="140" t="s">
        <v>173</v>
      </c>
      <c r="M133" s="30"/>
      <c r="N133" s="145" t="s">
        <v>1</v>
      </c>
      <c r="O133" s="146" t="s">
        <v>41</v>
      </c>
      <c r="P133" s="147">
        <f>I133+J133</f>
        <v>0</v>
      </c>
      <c r="Q133" s="147">
        <f>ROUND(I133*H133,2)</f>
        <v>0</v>
      </c>
      <c r="R133" s="147">
        <f>ROUND(J133*H133,2)</f>
        <v>0</v>
      </c>
      <c r="S133" s="55"/>
      <c r="T133" s="148">
        <f>S133*H133</f>
        <v>0</v>
      </c>
      <c r="U133" s="148">
        <v>0.12335</v>
      </c>
      <c r="V133" s="148">
        <f>U133*H133</f>
        <v>0.42555750000000003</v>
      </c>
      <c r="W133" s="148">
        <v>0</v>
      </c>
      <c r="X133" s="149">
        <f>W133*H133</f>
        <v>0</v>
      </c>
      <c r="Y133" s="29"/>
      <c r="Z133" s="29"/>
      <c r="AA133" s="29"/>
      <c r="AB133" s="29"/>
      <c r="AC133" s="29"/>
      <c r="AD133" s="29"/>
      <c r="AE133" s="29"/>
      <c r="AR133" s="150" t="s">
        <v>151</v>
      </c>
      <c r="AT133" s="150" t="s">
        <v>153</v>
      </c>
      <c r="AU133" s="150" t="s">
        <v>88</v>
      </c>
      <c r="AY133" s="14" t="s">
        <v>152</v>
      </c>
      <c r="BE133" s="151">
        <f>IF(O133="základní",K133,0)</f>
        <v>0</v>
      </c>
      <c r="BF133" s="151">
        <f>IF(O133="snížená",K133,0)</f>
        <v>0</v>
      </c>
      <c r="BG133" s="151">
        <f>IF(O133="zákl. přenesená",K133,0)</f>
        <v>0</v>
      </c>
      <c r="BH133" s="151">
        <f>IF(O133="sníž. přenesená",K133,0)</f>
        <v>0</v>
      </c>
      <c r="BI133" s="151">
        <f>IF(O133="nulová",K133,0)</f>
        <v>0</v>
      </c>
      <c r="BJ133" s="14" t="s">
        <v>86</v>
      </c>
      <c r="BK133" s="151">
        <f>ROUND(P133*H133,2)</f>
        <v>0</v>
      </c>
      <c r="BL133" s="14" t="s">
        <v>151</v>
      </c>
      <c r="BM133" s="150" t="s">
        <v>1118</v>
      </c>
    </row>
    <row r="134" spans="1:65" s="12" customFormat="1" ht="22.8" customHeight="1">
      <c r="B134" s="125"/>
      <c r="D134" s="126" t="s">
        <v>77</v>
      </c>
      <c r="E134" s="152" t="s">
        <v>192</v>
      </c>
      <c r="F134" s="152" t="s">
        <v>193</v>
      </c>
      <c r="I134" s="128"/>
      <c r="J134" s="128"/>
      <c r="K134" s="153">
        <f>BK134</f>
        <v>0</v>
      </c>
      <c r="M134" s="125"/>
      <c r="N134" s="130"/>
      <c r="O134" s="131"/>
      <c r="P134" s="131"/>
      <c r="Q134" s="132">
        <f>SUM(Q135:Q136)</f>
        <v>0</v>
      </c>
      <c r="R134" s="132">
        <f>SUM(R135:R136)</f>
        <v>0</v>
      </c>
      <c r="S134" s="131"/>
      <c r="T134" s="133">
        <f>SUM(T135:T136)</f>
        <v>0</v>
      </c>
      <c r="U134" s="131"/>
      <c r="V134" s="133">
        <f>SUM(V135:V136)</f>
        <v>2.4409179999999999</v>
      </c>
      <c r="W134" s="131"/>
      <c r="X134" s="134">
        <f>SUM(X135:X136)</f>
        <v>0</v>
      </c>
      <c r="AR134" s="126" t="s">
        <v>86</v>
      </c>
      <c r="AT134" s="135" t="s">
        <v>77</v>
      </c>
      <c r="AU134" s="135" t="s">
        <v>86</v>
      </c>
      <c r="AY134" s="126" t="s">
        <v>152</v>
      </c>
      <c r="BK134" s="136">
        <f>SUM(BK135:BK136)</f>
        <v>0</v>
      </c>
    </row>
    <row r="135" spans="1:65" s="2" customFormat="1" ht="22.8">
      <c r="A135" s="29"/>
      <c r="B135" s="137"/>
      <c r="C135" s="138" t="s">
        <v>151</v>
      </c>
      <c r="D135" s="138" t="s">
        <v>153</v>
      </c>
      <c r="E135" s="139" t="s">
        <v>1119</v>
      </c>
      <c r="F135" s="140" t="s">
        <v>1120</v>
      </c>
      <c r="G135" s="141" t="s">
        <v>196</v>
      </c>
      <c r="H135" s="142">
        <v>9.25</v>
      </c>
      <c r="I135" s="143"/>
      <c r="J135" s="143"/>
      <c r="K135" s="144">
        <f>ROUND(P135*H135,2)</f>
        <v>0</v>
      </c>
      <c r="L135" s="140" t="s">
        <v>173</v>
      </c>
      <c r="M135" s="30"/>
      <c r="N135" s="145" t="s">
        <v>1</v>
      </c>
      <c r="O135" s="146" t="s">
        <v>41</v>
      </c>
      <c r="P135" s="147">
        <f>I135+J135</f>
        <v>0</v>
      </c>
      <c r="Q135" s="147">
        <f>ROUND(I135*H135,2)</f>
        <v>0</v>
      </c>
      <c r="R135" s="147">
        <f>ROUND(J135*H135,2)</f>
        <v>0</v>
      </c>
      <c r="S135" s="55"/>
      <c r="T135" s="148">
        <f>S135*H135</f>
        <v>0</v>
      </c>
      <c r="U135" s="148">
        <v>0.04</v>
      </c>
      <c r="V135" s="148">
        <f>U135*H135</f>
        <v>0.37</v>
      </c>
      <c r="W135" s="148">
        <v>0</v>
      </c>
      <c r="X135" s="149">
        <f>W135*H135</f>
        <v>0</v>
      </c>
      <c r="Y135" s="29"/>
      <c r="Z135" s="29"/>
      <c r="AA135" s="29"/>
      <c r="AB135" s="29"/>
      <c r="AC135" s="29"/>
      <c r="AD135" s="29"/>
      <c r="AE135" s="29"/>
      <c r="AR135" s="150" t="s">
        <v>151</v>
      </c>
      <c r="AT135" s="150" t="s">
        <v>153</v>
      </c>
      <c r="AU135" s="150" t="s">
        <v>88</v>
      </c>
      <c r="AY135" s="14" t="s">
        <v>152</v>
      </c>
      <c r="BE135" s="151">
        <f>IF(O135="základní",K135,0)</f>
        <v>0</v>
      </c>
      <c r="BF135" s="151">
        <f>IF(O135="snížená",K135,0)</f>
        <v>0</v>
      </c>
      <c r="BG135" s="151">
        <f>IF(O135="zákl. přenesená",K135,0)</f>
        <v>0</v>
      </c>
      <c r="BH135" s="151">
        <f>IF(O135="sníž. přenesená",K135,0)</f>
        <v>0</v>
      </c>
      <c r="BI135" s="151">
        <f>IF(O135="nulová",K135,0)</f>
        <v>0</v>
      </c>
      <c r="BJ135" s="14" t="s">
        <v>86</v>
      </c>
      <c r="BK135" s="151">
        <f>ROUND(P135*H135,2)</f>
        <v>0</v>
      </c>
      <c r="BL135" s="14" t="s">
        <v>151</v>
      </c>
      <c r="BM135" s="150" t="s">
        <v>1121</v>
      </c>
    </row>
    <row r="136" spans="1:65" s="2" customFormat="1" ht="24.15" customHeight="1">
      <c r="A136" s="29"/>
      <c r="B136" s="137"/>
      <c r="C136" s="138" t="s">
        <v>166</v>
      </c>
      <c r="D136" s="138" t="s">
        <v>153</v>
      </c>
      <c r="E136" s="139" t="s">
        <v>1122</v>
      </c>
      <c r="F136" s="140" t="s">
        <v>1123</v>
      </c>
      <c r="G136" s="141" t="s">
        <v>375</v>
      </c>
      <c r="H136" s="142">
        <v>0.9</v>
      </c>
      <c r="I136" s="143"/>
      <c r="J136" s="143"/>
      <c r="K136" s="144">
        <f>ROUND(P136*H136,2)</f>
        <v>0</v>
      </c>
      <c r="L136" s="140" t="s">
        <v>173</v>
      </c>
      <c r="M136" s="30"/>
      <c r="N136" s="145" t="s">
        <v>1</v>
      </c>
      <c r="O136" s="146" t="s">
        <v>41</v>
      </c>
      <c r="P136" s="147">
        <f>I136+J136</f>
        <v>0</v>
      </c>
      <c r="Q136" s="147">
        <f>ROUND(I136*H136,2)</f>
        <v>0</v>
      </c>
      <c r="R136" s="147">
        <f>ROUND(J136*H136,2)</f>
        <v>0</v>
      </c>
      <c r="S136" s="55"/>
      <c r="T136" s="148">
        <f>S136*H136</f>
        <v>0</v>
      </c>
      <c r="U136" s="148">
        <v>2.3010199999999998</v>
      </c>
      <c r="V136" s="148">
        <f>U136*H136</f>
        <v>2.0709179999999998</v>
      </c>
      <c r="W136" s="148">
        <v>0</v>
      </c>
      <c r="X136" s="149">
        <f>W136*H136</f>
        <v>0</v>
      </c>
      <c r="Y136" s="29"/>
      <c r="Z136" s="29"/>
      <c r="AA136" s="29"/>
      <c r="AB136" s="29"/>
      <c r="AC136" s="29"/>
      <c r="AD136" s="29"/>
      <c r="AE136" s="29"/>
      <c r="AR136" s="150" t="s">
        <v>151</v>
      </c>
      <c r="AT136" s="150" t="s">
        <v>153</v>
      </c>
      <c r="AU136" s="150" t="s">
        <v>88</v>
      </c>
      <c r="AY136" s="14" t="s">
        <v>152</v>
      </c>
      <c r="BE136" s="151">
        <f>IF(O136="základní",K136,0)</f>
        <v>0</v>
      </c>
      <c r="BF136" s="151">
        <f>IF(O136="snížená",K136,0)</f>
        <v>0</v>
      </c>
      <c r="BG136" s="151">
        <f>IF(O136="zákl. přenesená",K136,0)</f>
        <v>0</v>
      </c>
      <c r="BH136" s="151">
        <f>IF(O136="sníž. přenesená",K136,0)</f>
        <v>0</v>
      </c>
      <c r="BI136" s="151">
        <f>IF(O136="nulová",K136,0)</f>
        <v>0</v>
      </c>
      <c r="BJ136" s="14" t="s">
        <v>86</v>
      </c>
      <c r="BK136" s="151">
        <f>ROUND(P136*H136,2)</f>
        <v>0</v>
      </c>
      <c r="BL136" s="14" t="s">
        <v>151</v>
      </c>
      <c r="BM136" s="150" t="s">
        <v>1124</v>
      </c>
    </row>
    <row r="137" spans="1:65" s="12" customFormat="1" ht="22.8" customHeight="1">
      <c r="B137" s="125"/>
      <c r="D137" s="126" t="s">
        <v>77</v>
      </c>
      <c r="E137" s="152" t="s">
        <v>210</v>
      </c>
      <c r="F137" s="152" t="s">
        <v>211</v>
      </c>
      <c r="I137" s="128"/>
      <c r="J137" s="128"/>
      <c r="K137" s="153">
        <f>BK137</f>
        <v>0</v>
      </c>
      <c r="M137" s="125"/>
      <c r="N137" s="130"/>
      <c r="O137" s="131"/>
      <c r="P137" s="131"/>
      <c r="Q137" s="132">
        <f>SUM(Q138:Q143)</f>
        <v>0</v>
      </c>
      <c r="R137" s="132">
        <f>SUM(R138:R143)</f>
        <v>0</v>
      </c>
      <c r="S137" s="131"/>
      <c r="T137" s="133">
        <f>SUM(T138:T143)</f>
        <v>0</v>
      </c>
      <c r="U137" s="131"/>
      <c r="V137" s="133">
        <f>SUM(V138:V143)</f>
        <v>0</v>
      </c>
      <c r="W137" s="131"/>
      <c r="X137" s="134">
        <f>SUM(X138:X143)</f>
        <v>4.2490000000000006</v>
      </c>
      <c r="AR137" s="126" t="s">
        <v>86</v>
      </c>
      <c r="AT137" s="135" t="s">
        <v>77</v>
      </c>
      <c r="AU137" s="135" t="s">
        <v>86</v>
      </c>
      <c r="AY137" s="126" t="s">
        <v>152</v>
      </c>
      <c r="BK137" s="136">
        <f>SUM(BK138:BK143)</f>
        <v>0</v>
      </c>
    </row>
    <row r="138" spans="1:65" s="2" customFormat="1" ht="37.799999999999997" customHeight="1">
      <c r="A138" s="29"/>
      <c r="B138" s="137"/>
      <c r="C138" s="138" t="s">
        <v>192</v>
      </c>
      <c r="D138" s="138" t="s">
        <v>153</v>
      </c>
      <c r="E138" s="139" t="s">
        <v>1125</v>
      </c>
      <c r="F138" s="140" t="s">
        <v>1126</v>
      </c>
      <c r="G138" s="141" t="s">
        <v>375</v>
      </c>
      <c r="H138" s="142">
        <v>0.9</v>
      </c>
      <c r="I138" s="143"/>
      <c r="J138" s="143"/>
      <c r="K138" s="144">
        <f t="shared" ref="K138:K143" si="1">ROUND(P138*H138,2)</f>
        <v>0</v>
      </c>
      <c r="L138" s="140" t="s">
        <v>173</v>
      </c>
      <c r="M138" s="30"/>
      <c r="N138" s="145" t="s">
        <v>1</v>
      </c>
      <c r="O138" s="146" t="s">
        <v>41</v>
      </c>
      <c r="P138" s="147">
        <f t="shared" ref="P138:P143" si="2">I138+J138</f>
        <v>0</v>
      </c>
      <c r="Q138" s="147">
        <f t="shared" ref="Q138:Q143" si="3">ROUND(I138*H138,2)</f>
        <v>0</v>
      </c>
      <c r="R138" s="147">
        <f t="shared" ref="R138:R143" si="4">ROUND(J138*H138,2)</f>
        <v>0</v>
      </c>
      <c r="S138" s="55"/>
      <c r="T138" s="148">
        <f t="shared" ref="T138:T143" si="5">S138*H138</f>
        <v>0</v>
      </c>
      <c r="U138" s="148">
        <v>0</v>
      </c>
      <c r="V138" s="148">
        <f t="shared" ref="V138:V143" si="6">U138*H138</f>
        <v>0</v>
      </c>
      <c r="W138" s="148">
        <v>2.2000000000000002</v>
      </c>
      <c r="X138" s="149">
        <f t="shared" ref="X138:X143" si="7">W138*H138</f>
        <v>1.9800000000000002</v>
      </c>
      <c r="Y138" s="29"/>
      <c r="Z138" s="29"/>
      <c r="AA138" s="29"/>
      <c r="AB138" s="29"/>
      <c r="AC138" s="29"/>
      <c r="AD138" s="29"/>
      <c r="AE138" s="29"/>
      <c r="AR138" s="150" t="s">
        <v>151</v>
      </c>
      <c r="AT138" s="150" t="s">
        <v>153</v>
      </c>
      <c r="AU138" s="150" t="s">
        <v>88</v>
      </c>
      <c r="AY138" s="14" t="s">
        <v>152</v>
      </c>
      <c r="BE138" s="151">
        <f t="shared" ref="BE138:BE143" si="8">IF(O138="základní",K138,0)</f>
        <v>0</v>
      </c>
      <c r="BF138" s="151">
        <f t="shared" ref="BF138:BF143" si="9">IF(O138="snížená",K138,0)</f>
        <v>0</v>
      </c>
      <c r="BG138" s="151">
        <f t="shared" ref="BG138:BG143" si="10">IF(O138="zákl. přenesená",K138,0)</f>
        <v>0</v>
      </c>
      <c r="BH138" s="151">
        <f t="shared" ref="BH138:BH143" si="11">IF(O138="sníž. přenesená",K138,0)</f>
        <v>0</v>
      </c>
      <c r="BI138" s="151">
        <f t="shared" ref="BI138:BI143" si="12">IF(O138="nulová",K138,0)</f>
        <v>0</v>
      </c>
      <c r="BJ138" s="14" t="s">
        <v>86</v>
      </c>
      <c r="BK138" s="151">
        <f t="shared" ref="BK138:BK143" si="13">ROUND(P138*H138,2)</f>
        <v>0</v>
      </c>
      <c r="BL138" s="14" t="s">
        <v>151</v>
      </c>
      <c r="BM138" s="150" t="s">
        <v>1127</v>
      </c>
    </row>
    <row r="139" spans="1:65" s="2" customFormat="1" ht="24.15" customHeight="1">
      <c r="A139" s="29"/>
      <c r="B139" s="137"/>
      <c r="C139" s="138" t="s">
        <v>215</v>
      </c>
      <c r="D139" s="138" t="s">
        <v>153</v>
      </c>
      <c r="E139" s="139" t="s">
        <v>1128</v>
      </c>
      <c r="F139" s="140" t="s">
        <v>1129</v>
      </c>
      <c r="G139" s="141" t="s">
        <v>172</v>
      </c>
      <c r="H139" s="142">
        <v>16</v>
      </c>
      <c r="I139" s="143"/>
      <c r="J139" s="143"/>
      <c r="K139" s="144">
        <f t="shared" si="1"/>
        <v>0</v>
      </c>
      <c r="L139" s="140" t="s">
        <v>173</v>
      </c>
      <c r="M139" s="30"/>
      <c r="N139" s="145" t="s">
        <v>1</v>
      </c>
      <c r="O139" s="146" t="s">
        <v>41</v>
      </c>
      <c r="P139" s="147">
        <f t="shared" si="2"/>
        <v>0</v>
      </c>
      <c r="Q139" s="147">
        <f t="shared" si="3"/>
        <v>0</v>
      </c>
      <c r="R139" s="147">
        <f t="shared" si="4"/>
        <v>0</v>
      </c>
      <c r="S139" s="55"/>
      <c r="T139" s="148">
        <f t="shared" si="5"/>
        <v>0</v>
      </c>
      <c r="U139" s="148">
        <v>0</v>
      </c>
      <c r="V139" s="148">
        <f t="shared" si="6"/>
        <v>0</v>
      </c>
      <c r="W139" s="148">
        <v>2.9000000000000001E-2</v>
      </c>
      <c r="X139" s="149">
        <f t="shared" si="7"/>
        <v>0.46400000000000002</v>
      </c>
      <c r="Y139" s="29"/>
      <c r="Z139" s="29"/>
      <c r="AA139" s="29"/>
      <c r="AB139" s="29"/>
      <c r="AC139" s="29"/>
      <c r="AD139" s="29"/>
      <c r="AE139" s="29"/>
      <c r="AR139" s="150" t="s">
        <v>151</v>
      </c>
      <c r="AT139" s="150" t="s">
        <v>153</v>
      </c>
      <c r="AU139" s="150" t="s">
        <v>88</v>
      </c>
      <c r="AY139" s="14" t="s">
        <v>152</v>
      </c>
      <c r="BE139" s="151">
        <f t="shared" si="8"/>
        <v>0</v>
      </c>
      <c r="BF139" s="151">
        <f t="shared" si="9"/>
        <v>0</v>
      </c>
      <c r="BG139" s="151">
        <f t="shared" si="10"/>
        <v>0</v>
      </c>
      <c r="BH139" s="151">
        <f t="shared" si="11"/>
        <v>0</v>
      </c>
      <c r="BI139" s="151">
        <f t="shared" si="12"/>
        <v>0</v>
      </c>
      <c r="BJ139" s="14" t="s">
        <v>86</v>
      </c>
      <c r="BK139" s="151">
        <f t="shared" si="13"/>
        <v>0</v>
      </c>
      <c r="BL139" s="14" t="s">
        <v>151</v>
      </c>
      <c r="BM139" s="150" t="s">
        <v>1130</v>
      </c>
    </row>
    <row r="140" spans="1:65" s="2" customFormat="1" ht="24.15" customHeight="1">
      <c r="A140" s="29"/>
      <c r="B140" s="137"/>
      <c r="C140" s="138" t="s">
        <v>219</v>
      </c>
      <c r="D140" s="138" t="s">
        <v>153</v>
      </c>
      <c r="E140" s="139" t="s">
        <v>1131</v>
      </c>
      <c r="F140" s="140" t="s">
        <v>1132</v>
      </c>
      <c r="G140" s="141" t="s">
        <v>325</v>
      </c>
      <c r="H140" s="142">
        <v>110</v>
      </c>
      <c r="I140" s="143"/>
      <c r="J140" s="143"/>
      <c r="K140" s="144">
        <f t="shared" si="1"/>
        <v>0</v>
      </c>
      <c r="L140" s="140" t="s">
        <v>173</v>
      </c>
      <c r="M140" s="30"/>
      <c r="N140" s="145" t="s">
        <v>1</v>
      </c>
      <c r="O140" s="146" t="s">
        <v>41</v>
      </c>
      <c r="P140" s="147">
        <f t="shared" si="2"/>
        <v>0</v>
      </c>
      <c r="Q140" s="147">
        <f t="shared" si="3"/>
        <v>0</v>
      </c>
      <c r="R140" s="147">
        <f t="shared" si="4"/>
        <v>0</v>
      </c>
      <c r="S140" s="55"/>
      <c r="T140" s="148">
        <f t="shared" si="5"/>
        <v>0</v>
      </c>
      <c r="U140" s="148">
        <v>0</v>
      </c>
      <c r="V140" s="148">
        <f t="shared" si="6"/>
        <v>0</v>
      </c>
      <c r="W140" s="148">
        <v>6.0000000000000001E-3</v>
      </c>
      <c r="X140" s="149">
        <f t="shared" si="7"/>
        <v>0.66</v>
      </c>
      <c r="Y140" s="29"/>
      <c r="Z140" s="29"/>
      <c r="AA140" s="29"/>
      <c r="AB140" s="29"/>
      <c r="AC140" s="29"/>
      <c r="AD140" s="29"/>
      <c r="AE140" s="29"/>
      <c r="AR140" s="150" t="s">
        <v>151</v>
      </c>
      <c r="AT140" s="150" t="s">
        <v>153</v>
      </c>
      <c r="AU140" s="150" t="s">
        <v>88</v>
      </c>
      <c r="AY140" s="14" t="s">
        <v>152</v>
      </c>
      <c r="BE140" s="151">
        <f t="shared" si="8"/>
        <v>0</v>
      </c>
      <c r="BF140" s="151">
        <f t="shared" si="9"/>
        <v>0</v>
      </c>
      <c r="BG140" s="151">
        <f t="shared" si="10"/>
        <v>0</v>
      </c>
      <c r="BH140" s="151">
        <f t="shared" si="11"/>
        <v>0</v>
      </c>
      <c r="BI140" s="151">
        <f t="shared" si="12"/>
        <v>0</v>
      </c>
      <c r="BJ140" s="14" t="s">
        <v>86</v>
      </c>
      <c r="BK140" s="151">
        <f t="shared" si="13"/>
        <v>0</v>
      </c>
      <c r="BL140" s="14" t="s">
        <v>151</v>
      </c>
      <c r="BM140" s="150" t="s">
        <v>1133</v>
      </c>
    </row>
    <row r="141" spans="1:65" s="2" customFormat="1" ht="24.15" customHeight="1">
      <c r="A141" s="29"/>
      <c r="B141" s="137"/>
      <c r="C141" s="138" t="s">
        <v>210</v>
      </c>
      <c r="D141" s="138" t="s">
        <v>153</v>
      </c>
      <c r="E141" s="139" t="s">
        <v>1134</v>
      </c>
      <c r="F141" s="140" t="s">
        <v>1135</v>
      </c>
      <c r="G141" s="141" t="s">
        <v>325</v>
      </c>
      <c r="H141" s="142">
        <v>15</v>
      </c>
      <c r="I141" s="143"/>
      <c r="J141" s="143"/>
      <c r="K141" s="144">
        <f t="shared" si="1"/>
        <v>0</v>
      </c>
      <c r="L141" s="140" t="s">
        <v>173</v>
      </c>
      <c r="M141" s="30"/>
      <c r="N141" s="145" t="s">
        <v>1</v>
      </c>
      <c r="O141" s="146" t="s">
        <v>41</v>
      </c>
      <c r="P141" s="147">
        <f t="shared" si="2"/>
        <v>0</v>
      </c>
      <c r="Q141" s="147">
        <f t="shared" si="3"/>
        <v>0</v>
      </c>
      <c r="R141" s="147">
        <f t="shared" si="4"/>
        <v>0</v>
      </c>
      <c r="S141" s="55"/>
      <c r="T141" s="148">
        <f t="shared" si="5"/>
        <v>0</v>
      </c>
      <c r="U141" s="148">
        <v>0</v>
      </c>
      <c r="V141" s="148">
        <f t="shared" si="6"/>
        <v>0</v>
      </c>
      <c r="W141" s="148">
        <v>8.9999999999999993E-3</v>
      </c>
      <c r="X141" s="149">
        <f t="shared" si="7"/>
        <v>0.13499999999999998</v>
      </c>
      <c r="Y141" s="29"/>
      <c r="Z141" s="29"/>
      <c r="AA141" s="29"/>
      <c r="AB141" s="29"/>
      <c r="AC141" s="29"/>
      <c r="AD141" s="29"/>
      <c r="AE141" s="29"/>
      <c r="AR141" s="150" t="s">
        <v>151</v>
      </c>
      <c r="AT141" s="150" t="s">
        <v>153</v>
      </c>
      <c r="AU141" s="150" t="s">
        <v>88</v>
      </c>
      <c r="AY141" s="14" t="s">
        <v>152</v>
      </c>
      <c r="BE141" s="151">
        <f t="shared" si="8"/>
        <v>0</v>
      </c>
      <c r="BF141" s="151">
        <f t="shared" si="9"/>
        <v>0</v>
      </c>
      <c r="BG141" s="151">
        <f t="shared" si="10"/>
        <v>0</v>
      </c>
      <c r="BH141" s="151">
        <f t="shared" si="11"/>
        <v>0</v>
      </c>
      <c r="BI141" s="151">
        <f t="shared" si="12"/>
        <v>0</v>
      </c>
      <c r="BJ141" s="14" t="s">
        <v>86</v>
      </c>
      <c r="BK141" s="151">
        <f t="shared" si="13"/>
        <v>0</v>
      </c>
      <c r="BL141" s="14" t="s">
        <v>151</v>
      </c>
      <c r="BM141" s="150" t="s">
        <v>1136</v>
      </c>
    </row>
    <row r="142" spans="1:65" s="2" customFormat="1" ht="24.15" customHeight="1">
      <c r="A142" s="29"/>
      <c r="B142" s="137"/>
      <c r="C142" s="138" t="s">
        <v>89</v>
      </c>
      <c r="D142" s="138" t="s">
        <v>153</v>
      </c>
      <c r="E142" s="139" t="s">
        <v>1137</v>
      </c>
      <c r="F142" s="140" t="s">
        <v>1138</v>
      </c>
      <c r="G142" s="141" t="s">
        <v>325</v>
      </c>
      <c r="H142" s="142">
        <v>5</v>
      </c>
      <c r="I142" s="143"/>
      <c r="J142" s="143"/>
      <c r="K142" s="144">
        <f t="shared" si="1"/>
        <v>0</v>
      </c>
      <c r="L142" s="140" t="s">
        <v>173</v>
      </c>
      <c r="M142" s="30"/>
      <c r="N142" s="145" t="s">
        <v>1</v>
      </c>
      <c r="O142" s="146" t="s">
        <v>41</v>
      </c>
      <c r="P142" s="147">
        <f t="shared" si="2"/>
        <v>0</v>
      </c>
      <c r="Q142" s="147">
        <f t="shared" si="3"/>
        <v>0</v>
      </c>
      <c r="R142" s="147">
        <f t="shared" si="4"/>
        <v>0</v>
      </c>
      <c r="S142" s="55"/>
      <c r="T142" s="148">
        <f t="shared" si="5"/>
        <v>0</v>
      </c>
      <c r="U142" s="148">
        <v>0</v>
      </c>
      <c r="V142" s="148">
        <f t="shared" si="6"/>
        <v>0</v>
      </c>
      <c r="W142" s="148">
        <v>1.7999999999999999E-2</v>
      </c>
      <c r="X142" s="149">
        <f t="shared" si="7"/>
        <v>0.09</v>
      </c>
      <c r="Y142" s="29"/>
      <c r="Z142" s="29"/>
      <c r="AA142" s="29"/>
      <c r="AB142" s="29"/>
      <c r="AC142" s="29"/>
      <c r="AD142" s="29"/>
      <c r="AE142" s="29"/>
      <c r="AR142" s="150" t="s">
        <v>151</v>
      </c>
      <c r="AT142" s="150" t="s">
        <v>153</v>
      </c>
      <c r="AU142" s="150" t="s">
        <v>88</v>
      </c>
      <c r="AY142" s="14" t="s">
        <v>152</v>
      </c>
      <c r="BE142" s="151">
        <f t="shared" si="8"/>
        <v>0</v>
      </c>
      <c r="BF142" s="151">
        <f t="shared" si="9"/>
        <v>0</v>
      </c>
      <c r="BG142" s="151">
        <f t="shared" si="10"/>
        <v>0</v>
      </c>
      <c r="BH142" s="151">
        <f t="shared" si="11"/>
        <v>0</v>
      </c>
      <c r="BI142" s="151">
        <f t="shared" si="12"/>
        <v>0</v>
      </c>
      <c r="BJ142" s="14" t="s">
        <v>86</v>
      </c>
      <c r="BK142" s="151">
        <f t="shared" si="13"/>
        <v>0</v>
      </c>
      <c r="BL142" s="14" t="s">
        <v>151</v>
      </c>
      <c r="BM142" s="150" t="s">
        <v>1139</v>
      </c>
    </row>
    <row r="143" spans="1:65" s="2" customFormat="1" ht="24.15" customHeight="1">
      <c r="A143" s="29"/>
      <c r="B143" s="137"/>
      <c r="C143" s="138" t="s">
        <v>231</v>
      </c>
      <c r="D143" s="138" t="s">
        <v>153</v>
      </c>
      <c r="E143" s="139" t="s">
        <v>1140</v>
      </c>
      <c r="F143" s="140" t="s">
        <v>1141</v>
      </c>
      <c r="G143" s="141" t="s">
        <v>325</v>
      </c>
      <c r="H143" s="142">
        <v>23</v>
      </c>
      <c r="I143" s="143"/>
      <c r="J143" s="143"/>
      <c r="K143" s="144">
        <f t="shared" si="1"/>
        <v>0</v>
      </c>
      <c r="L143" s="140" t="s">
        <v>173</v>
      </c>
      <c r="M143" s="30"/>
      <c r="N143" s="145" t="s">
        <v>1</v>
      </c>
      <c r="O143" s="146" t="s">
        <v>41</v>
      </c>
      <c r="P143" s="147">
        <f t="shared" si="2"/>
        <v>0</v>
      </c>
      <c r="Q143" s="147">
        <f t="shared" si="3"/>
        <v>0</v>
      </c>
      <c r="R143" s="147">
        <f t="shared" si="4"/>
        <v>0</v>
      </c>
      <c r="S143" s="55"/>
      <c r="T143" s="148">
        <f t="shared" si="5"/>
        <v>0</v>
      </c>
      <c r="U143" s="148">
        <v>0</v>
      </c>
      <c r="V143" s="148">
        <f t="shared" si="6"/>
        <v>0</v>
      </c>
      <c r="W143" s="148">
        <v>0.04</v>
      </c>
      <c r="X143" s="149">
        <f t="shared" si="7"/>
        <v>0.92</v>
      </c>
      <c r="Y143" s="29"/>
      <c r="Z143" s="29"/>
      <c r="AA143" s="29"/>
      <c r="AB143" s="29"/>
      <c r="AC143" s="29"/>
      <c r="AD143" s="29"/>
      <c r="AE143" s="29"/>
      <c r="AR143" s="150" t="s">
        <v>151</v>
      </c>
      <c r="AT143" s="150" t="s">
        <v>153</v>
      </c>
      <c r="AU143" s="150" t="s">
        <v>88</v>
      </c>
      <c r="AY143" s="14" t="s">
        <v>152</v>
      </c>
      <c r="BE143" s="151">
        <f t="shared" si="8"/>
        <v>0</v>
      </c>
      <c r="BF143" s="151">
        <f t="shared" si="9"/>
        <v>0</v>
      </c>
      <c r="BG143" s="151">
        <f t="shared" si="10"/>
        <v>0</v>
      </c>
      <c r="BH143" s="151">
        <f t="shared" si="11"/>
        <v>0</v>
      </c>
      <c r="BI143" s="151">
        <f t="shared" si="12"/>
        <v>0</v>
      </c>
      <c r="BJ143" s="14" t="s">
        <v>86</v>
      </c>
      <c r="BK143" s="151">
        <f t="shared" si="13"/>
        <v>0</v>
      </c>
      <c r="BL143" s="14" t="s">
        <v>151</v>
      </c>
      <c r="BM143" s="150" t="s">
        <v>1142</v>
      </c>
    </row>
    <row r="144" spans="1:65" s="12" customFormat="1" ht="22.8" customHeight="1">
      <c r="B144" s="125"/>
      <c r="D144" s="126" t="s">
        <v>77</v>
      </c>
      <c r="E144" s="152" t="s">
        <v>229</v>
      </c>
      <c r="F144" s="152" t="s">
        <v>230</v>
      </c>
      <c r="I144" s="128"/>
      <c r="J144" s="128"/>
      <c r="K144" s="153">
        <f>BK144</f>
        <v>0</v>
      </c>
      <c r="M144" s="125"/>
      <c r="N144" s="130"/>
      <c r="O144" s="131"/>
      <c r="P144" s="131"/>
      <c r="Q144" s="132">
        <f>SUM(Q145:Q147)</f>
        <v>0</v>
      </c>
      <c r="R144" s="132">
        <f>SUM(R145:R147)</f>
        <v>0</v>
      </c>
      <c r="S144" s="131"/>
      <c r="T144" s="133">
        <f>SUM(T145:T147)</f>
        <v>0</v>
      </c>
      <c r="U144" s="131"/>
      <c r="V144" s="133">
        <f>SUM(V145:V147)</f>
        <v>0</v>
      </c>
      <c r="W144" s="131"/>
      <c r="X144" s="134">
        <f>SUM(X145:X147)</f>
        <v>0</v>
      </c>
      <c r="AR144" s="126" t="s">
        <v>86</v>
      </c>
      <c r="AT144" s="135" t="s">
        <v>77</v>
      </c>
      <c r="AU144" s="135" t="s">
        <v>86</v>
      </c>
      <c r="AY144" s="126" t="s">
        <v>152</v>
      </c>
      <c r="BK144" s="136">
        <f>SUM(BK145:BK147)</f>
        <v>0</v>
      </c>
    </row>
    <row r="145" spans="1:65" s="2" customFormat="1" ht="24.15" customHeight="1">
      <c r="A145" s="29"/>
      <c r="B145" s="137"/>
      <c r="C145" s="138" t="s">
        <v>236</v>
      </c>
      <c r="D145" s="138" t="s">
        <v>153</v>
      </c>
      <c r="E145" s="139" t="s">
        <v>237</v>
      </c>
      <c r="F145" s="140" t="s">
        <v>238</v>
      </c>
      <c r="G145" s="141" t="s">
        <v>234</v>
      </c>
      <c r="H145" s="142">
        <v>4.2489999999999997</v>
      </c>
      <c r="I145" s="143"/>
      <c r="J145" s="143"/>
      <c r="K145" s="144">
        <f>ROUND(P145*H145,2)</f>
        <v>0</v>
      </c>
      <c r="L145" s="140" t="s">
        <v>173</v>
      </c>
      <c r="M145" s="30"/>
      <c r="N145" s="145" t="s">
        <v>1</v>
      </c>
      <c r="O145" s="146" t="s">
        <v>41</v>
      </c>
      <c r="P145" s="147">
        <f>I145+J145</f>
        <v>0</v>
      </c>
      <c r="Q145" s="147">
        <f>ROUND(I145*H145,2)</f>
        <v>0</v>
      </c>
      <c r="R145" s="147">
        <f>ROUND(J145*H145,2)</f>
        <v>0</v>
      </c>
      <c r="S145" s="55"/>
      <c r="T145" s="148">
        <f>S145*H145</f>
        <v>0</v>
      </c>
      <c r="U145" s="148">
        <v>0</v>
      </c>
      <c r="V145" s="148">
        <f>U145*H145</f>
        <v>0</v>
      </c>
      <c r="W145" s="148">
        <v>0</v>
      </c>
      <c r="X145" s="149">
        <f>W145*H145</f>
        <v>0</v>
      </c>
      <c r="Y145" s="29"/>
      <c r="Z145" s="29"/>
      <c r="AA145" s="29"/>
      <c r="AB145" s="29"/>
      <c r="AC145" s="29"/>
      <c r="AD145" s="29"/>
      <c r="AE145" s="29"/>
      <c r="AR145" s="150" t="s">
        <v>151</v>
      </c>
      <c r="AT145" s="150" t="s">
        <v>153</v>
      </c>
      <c r="AU145" s="150" t="s">
        <v>88</v>
      </c>
      <c r="AY145" s="14" t="s">
        <v>152</v>
      </c>
      <c r="BE145" s="151">
        <f>IF(O145="základní",K145,0)</f>
        <v>0</v>
      </c>
      <c r="BF145" s="151">
        <f>IF(O145="snížená",K145,0)</f>
        <v>0</v>
      </c>
      <c r="BG145" s="151">
        <f>IF(O145="zákl. přenesená",K145,0)</f>
        <v>0</v>
      </c>
      <c r="BH145" s="151">
        <f>IF(O145="sníž. přenesená",K145,0)</f>
        <v>0</v>
      </c>
      <c r="BI145" s="151">
        <f>IF(O145="nulová",K145,0)</f>
        <v>0</v>
      </c>
      <c r="BJ145" s="14" t="s">
        <v>86</v>
      </c>
      <c r="BK145" s="151">
        <f>ROUND(P145*H145,2)</f>
        <v>0</v>
      </c>
      <c r="BL145" s="14" t="s">
        <v>151</v>
      </c>
      <c r="BM145" s="150" t="s">
        <v>1143</v>
      </c>
    </row>
    <row r="146" spans="1:65" s="2" customFormat="1" ht="24.15" customHeight="1">
      <c r="A146" s="29"/>
      <c r="B146" s="137"/>
      <c r="C146" s="138" t="s">
        <v>240</v>
      </c>
      <c r="D146" s="138" t="s">
        <v>153</v>
      </c>
      <c r="E146" s="139" t="s">
        <v>241</v>
      </c>
      <c r="F146" s="140" t="s">
        <v>242</v>
      </c>
      <c r="G146" s="141" t="s">
        <v>234</v>
      </c>
      <c r="H146" s="142">
        <v>38.241</v>
      </c>
      <c r="I146" s="143"/>
      <c r="J146" s="143"/>
      <c r="K146" s="144">
        <f>ROUND(P146*H146,2)</f>
        <v>0</v>
      </c>
      <c r="L146" s="140" t="s">
        <v>173</v>
      </c>
      <c r="M146" s="30"/>
      <c r="N146" s="145" t="s">
        <v>1</v>
      </c>
      <c r="O146" s="146" t="s">
        <v>41</v>
      </c>
      <c r="P146" s="147">
        <f>I146+J146</f>
        <v>0</v>
      </c>
      <c r="Q146" s="147">
        <f>ROUND(I146*H146,2)</f>
        <v>0</v>
      </c>
      <c r="R146" s="147">
        <f>ROUND(J146*H146,2)</f>
        <v>0</v>
      </c>
      <c r="S146" s="55"/>
      <c r="T146" s="148">
        <f>S146*H146</f>
        <v>0</v>
      </c>
      <c r="U146" s="148">
        <v>0</v>
      </c>
      <c r="V146" s="148">
        <f>U146*H146</f>
        <v>0</v>
      </c>
      <c r="W146" s="148">
        <v>0</v>
      </c>
      <c r="X146" s="149">
        <f>W146*H146</f>
        <v>0</v>
      </c>
      <c r="Y146" s="29"/>
      <c r="Z146" s="29"/>
      <c r="AA146" s="29"/>
      <c r="AB146" s="29"/>
      <c r="AC146" s="29"/>
      <c r="AD146" s="29"/>
      <c r="AE146" s="29"/>
      <c r="AR146" s="150" t="s">
        <v>151</v>
      </c>
      <c r="AT146" s="150" t="s">
        <v>153</v>
      </c>
      <c r="AU146" s="150" t="s">
        <v>88</v>
      </c>
      <c r="AY146" s="14" t="s">
        <v>152</v>
      </c>
      <c r="BE146" s="151">
        <f>IF(O146="základní",K146,0)</f>
        <v>0</v>
      </c>
      <c r="BF146" s="151">
        <f>IF(O146="snížená",K146,0)</f>
        <v>0</v>
      </c>
      <c r="BG146" s="151">
        <f>IF(O146="zákl. přenesená",K146,0)</f>
        <v>0</v>
      </c>
      <c r="BH146" s="151">
        <f>IF(O146="sníž. přenesená",K146,0)</f>
        <v>0</v>
      </c>
      <c r="BI146" s="151">
        <f>IF(O146="nulová",K146,0)</f>
        <v>0</v>
      </c>
      <c r="BJ146" s="14" t="s">
        <v>86</v>
      </c>
      <c r="BK146" s="151">
        <f>ROUND(P146*H146,2)</f>
        <v>0</v>
      </c>
      <c r="BL146" s="14" t="s">
        <v>151</v>
      </c>
      <c r="BM146" s="150" t="s">
        <v>1144</v>
      </c>
    </row>
    <row r="147" spans="1:65" s="2" customFormat="1" ht="33" customHeight="1">
      <c r="A147" s="29"/>
      <c r="B147" s="137"/>
      <c r="C147" s="138" t="s">
        <v>244</v>
      </c>
      <c r="D147" s="138" t="s">
        <v>153</v>
      </c>
      <c r="E147" s="139" t="s">
        <v>245</v>
      </c>
      <c r="F147" s="140" t="s">
        <v>246</v>
      </c>
      <c r="G147" s="141" t="s">
        <v>234</v>
      </c>
      <c r="H147" s="142">
        <v>4.2489999999999997</v>
      </c>
      <c r="I147" s="143"/>
      <c r="J147" s="143"/>
      <c r="K147" s="144">
        <f>ROUND(P147*H147,2)</f>
        <v>0</v>
      </c>
      <c r="L147" s="140" t="s">
        <v>173</v>
      </c>
      <c r="M147" s="30"/>
      <c r="N147" s="145" t="s">
        <v>1</v>
      </c>
      <c r="O147" s="146" t="s">
        <v>41</v>
      </c>
      <c r="P147" s="147">
        <f>I147+J147</f>
        <v>0</v>
      </c>
      <c r="Q147" s="147">
        <f>ROUND(I147*H147,2)</f>
        <v>0</v>
      </c>
      <c r="R147" s="147">
        <f>ROUND(J147*H147,2)</f>
        <v>0</v>
      </c>
      <c r="S147" s="55"/>
      <c r="T147" s="148">
        <f>S147*H147</f>
        <v>0</v>
      </c>
      <c r="U147" s="148">
        <v>0</v>
      </c>
      <c r="V147" s="148">
        <f>U147*H147</f>
        <v>0</v>
      </c>
      <c r="W147" s="148">
        <v>0</v>
      </c>
      <c r="X147" s="149">
        <f>W147*H147</f>
        <v>0</v>
      </c>
      <c r="Y147" s="29"/>
      <c r="Z147" s="29"/>
      <c r="AA147" s="29"/>
      <c r="AB147" s="29"/>
      <c r="AC147" s="29"/>
      <c r="AD147" s="29"/>
      <c r="AE147" s="29"/>
      <c r="AR147" s="150" t="s">
        <v>151</v>
      </c>
      <c r="AT147" s="150" t="s">
        <v>153</v>
      </c>
      <c r="AU147" s="150" t="s">
        <v>88</v>
      </c>
      <c r="AY147" s="14" t="s">
        <v>152</v>
      </c>
      <c r="BE147" s="151">
        <f>IF(O147="základní",K147,0)</f>
        <v>0</v>
      </c>
      <c r="BF147" s="151">
        <f>IF(O147="snížená",K147,0)</f>
        <v>0</v>
      </c>
      <c r="BG147" s="151">
        <f>IF(O147="zákl. přenesená",K147,0)</f>
        <v>0</v>
      </c>
      <c r="BH147" s="151">
        <f>IF(O147="sníž. přenesená",K147,0)</f>
        <v>0</v>
      </c>
      <c r="BI147" s="151">
        <f>IF(O147="nulová",K147,0)</f>
        <v>0</v>
      </c>
      <c r="BJ147" s="14" t="s">
        <v>86</v>
      </c>
      <c r="BK147" s="151">
        <f>ROUND(P147*H147,2)</f>
        <v>0</v>
      </c>
      <c r="BL147" s="14" t="s">
        <v>151</v>
      </c>
      <c r="BM147" s="150" t="s">
        <v>1145</v>
      </c>
    </row>
    <row r="148" spans="1:65" s="12" customFormat="1" ht="25.95" customHeight="1">
      <c r="B148" s="125"/>
      <c r="D148" s="126" t="s">
        <v>77</v>
      </c>
      <c r="E148" s="127" t="s">
        <v>253</v>
      </c>
      <c r="F148" s="127" t="s">
        <v>254</v>
      </c>
      <c r="I148" s="128"/>
      <c r="J148" s="128"/>
      <c r="K148" s="129">
        <f>BK148</f>
        <v>0</v>
      </c>
      <c r="M148" s="125"/>
      <c r="N148" s="130"/>
      <c r="O148" s="131"/>
      <c r="P148" s="131"/>
      <c r="Q148" s="132">
        <f>Q149+Q161+Q179+Q194</f>
        <v>0</v>
      </c>
      <c r="R148" s="132">
        <f>R149+R161+R179+R194</f>
        <v>0</v>
      </c>
      <c r="S148" s="131"/>
      <c r="T148" s="133">
        <f>T149+T161+T179+T194</f>
        <v>0</v>
      </c>
      <c r="U148" s="131"/>
      <c r="V148" s="133">
        <f>V149+V161+V179+V194</f>
        <v>0.61647000000000007</v>
      </c>
      <c r="W148" s="131"/>
      <c r="X148" s="134">
        <f>X149+X161+X179+X194</f>
        <v>0</v>
      </c>
      <c r="AR148" s="126" t="s">
        <v>88</v>
      </c>
      <c r="AT148" s="135" t="s">
        <v>77</v>
      </c>
      <c r="AU148" s="135" t="s">
        <v>78</v>
      </c>
      <c r="AY148" s="126" t="s">
        <v>152</v>
      </c>
      <c r="BK148" s="136">
        <f>BK149+BK161+BK179+BK194</f>
        <v>0</v>
      </c>
    </row>
    <row r="149" spans="1:65" s="12" customFormat="1" ht="22.8" customHeight="1">
      <c r="B149" s="125"/>
      <c r="D149" s="126" t="s">
        <v>77</v>
      </c>
      <c r="E149" s="152" t="s">
        <v>942</v>
      </c>
      <c r="F149" s="152" t="s">
        <v>943</v>
      </c>
      <c r="I149" s="128"/>
      <c r="J149" s="128"/>
      <c r="K149" s="153">
        <f>BK149</f>
        <v>0</v>
      </c>
      <c r="M149" s="125"/>
      <c r="N149" s="130"/>
      <c r="O149" s="131"/>
      <c r="P149" s="131"/>
      <c r="Q149" s="132">
        <f>SUM(Q150:Q160)</f>
        <v>0</v>
      </c>
      <c r="R149" s="132">
        <f>SUM(R150:R160)</f>
        <v>0</v>
      </c>
      <c r="S149" s="131"/>
      <c r="T149" s="133">
        <f>SUM(T150:T160)</f>
        <v>0</v>
      </c>
      <c r="U149" s="131"/>
      <c r="V149" s="133">
        <f>SUM(V150:V160)</f>
        <v>0.16109999999999999</v>
      </c>
      <c r="W149" s="131"/>
      <c r="X149" s="134">
        <f>SUM(X150:X160)</f>
        <v>0</v>
      </c>
      <c r="AR149" s="126" t="s">
        <v>88</v>
      </c>
      <c r="AT149" s="135" t="s">
        <v>77</v>
      </c>
      <c r="AU149" s="135" t="s">
        <v>86</v>
      </c>
      <c r="AY149" s="126" t="s">
        <v>152</v>
      </c>
      <c r="BK149" s="136">
        <f>SUM(BK150:BK160)</f>
        <v>0</v>
      </c>
    </row>
    <row r="150" spans="1:65" s="2" customFormat="1" ht="22.8">
      <c r="A150" s="29"/>
      <c r="B150" s="137"/>
      <c r="C150" s="138" t="s">
        <v>9</v>
      </c>
      <c r="D150" s="138" t="s">
        <v>153</v>
      </c>
      <c r="E150" s="139" t="s">
        <v>1146</v>
      </c>
      <c r="F150" s="140" t="s">
        <v>1147</v>
      </c>
      <c r="G150" s="141" t="s">
        <v>325</v>
      </c>
      <c r="H150" s="142">
        <v>9</v>
      </c>
      <c r="I150" s="143"/>
      <c r="J150" s="143"/>
      <c r="K150" s="144">
        <f t="shared" ref="K150:K160" si="14">ROUND(P150*H150,2)</f>
        <v>0</v>
      </c>
      <c r="L150" s="140" t="s">
        <v>173</v>
      </c>
      <c r="M150" s="30"/>
      <c r="N150" s="145" t="s">
        <v>1</v>
      </c>
      <c r="O150" s="146" t="s">
        <v>41</v>
      </c>
      <c r="P150" s="147">
        <f t="shared" ref="P150:P160" si="15">I150+J150</f>
        <v>0</v>
      </c>
      <c r="Q150" s="147">
        <f t="shared" ref="Q150:Q160" si="16">ROUND(I150*H150,2)</f>
        <v>0</v>
      </c>
      <c r="R150" s="147">
        <f t="shared" ref="R150:R160" si="17">ROUND(J150*H150,2)</f>
        <v>0</v>
      </c>
      <c r="S150" s="55"/>
      <c r="T150" s="148">
        <f t="shared" ref="T150:T160" si="18">S150*H150</f>
        <v>0</v>
      </c>
      <c r="U150" s="148">
        <v>7.4400000000000004E-3</v>
      </c>
      <c r="V150" s="148">
        <f t="shared" ref="V150:V160" si="19">U150*H150</f>
        <v>6.6960000000000006E-2</v>
      </c>
      <c r="W150" s="148">
        <v>0</v>
      </c>
      <c r="X150" s="149">
        <f t="shared" ref="X150:X160" si="20">W150*H150</f>
        <v>0</v>
      </c>
      <c r="Y150" s="29"/>
      <c r="Z150" s="29"/>
      <c r="AA150" s="29"/>
      <c r="AB150" s="29"/>
      <c r="AC150" s="29"/>
      <c r="AD150" s="29"/>
      <c r="AE150" s="29"/>
      <c r="AR150" s="150" t="s">
        <v>257</v>
      </c>
      <c r="AT150" s="150" t="s">
        <v>153</v>
      </c>
      <c r="AU150" s="150" t="s">
        <v>88</v>
      </c>
      <c r="AY150" s="14" t="s">
        <v>152</v>
      </c>
      <c r="BE150" s="151">
        <f t="shared" ref="BE150:BE160" si="21">IF(O150="základní",K150,0)</f>
        <v>0</v>
      </c>
      <c r="BF150" s="151">
        <f t="shared" ref="BF150:BF160" si="22">IF(O150="snížená",K150,0)</f>
        <v>0</v>
      </c>
      <c r="BG150" s="151">
        <f t="shared" ref="BG150:BG160" si="23">IF(O150="zákl. přenesená",K150,0)</f>
        <v>0</v>
      </c>
      <c r="BH150" s="151">
        <f t="shared" ref="BH150:BH160" si="24">IF(O150="sníž. přenesená",K150,0)</f>
        <v>0</v>
      </c>
      <c r="BI150" s="151">
        <f t="shared" ref="BI150:BI160" si="25">IF(O150="nulová",K150,0)</f>
        <v>0</v>
      </c>
      <c r="BJ150" s="14" t="s">
        <v>86</v>
      </c>
      <c r="BK150" s="151">
        <f t="shared" ref="BK150:BK160" si="26">ROUND(P150*H150,2)</f>
        <v>0</v>
      </c>
      <c r="BL150" s="14" t="s">
        <v>257</v>
      </c>
      <c r="BM150" s="150" t="s">
        <v>1148</v>
      </c>
    </row>
    <row r="151" spans="1:65" s="2" customFormat="1" ht="24.15" customHeight="1">
      <c r="A151" s="29"/>
      <c r="B151" s="137"/>
      <c r="C151" s="138" t="s">
        <v>257</v>
      </c>
      <c r="D151" s="138" t="s">
        <v>153</v>
      </c>
      <c r="E151" s="139" t="s">
        <v>1149</v>
      </c>
      <c r="F151" s="140" t="s">
        <v>1150</v>
      </c>
      <c r="G151" s="141" t="s">
        <v>325</v>
      </c>
      <c r="H151" s="142">
        <v>12</v>
      </c>
      <c r="I151" s="143"/>
      <c r="J151" s="143"/>
      <c r="K151" s="144">
        <f t="shared" si="14"/>
        <v>0</v>
      </c>
      <c r="L151" s="140" t="s">
        <v>173</v>
      </c>
      <c r="M151" s="30"/>
      <c r="N151" s="145" t="s">
        <v>1</v>
      </c>
      <c r="O151" s="146" t="s">
        <v>41</v>
      </c>
      <c r="P151" s="147">
        <f t="shared" si="15"/>
        <v>0</v>
      </c>
      <c r="Q151" s="147">
        <f t="shared" si="16"/>
        <v>0</v>
      </c>
      <c r="R151" s="147">
        <f t="shared" si="17"/>
        <v>0</v>
      </c>
      <c r="S151" s="55"/>
      <c r="T151" s="148">
        <f t="shared" si="18"/>
        <v>0</v>
      </c>
      <c r="U151" s="148">
        <v>2.0600000000000002E-3</v>
      </c>
      <c r="V151" s="148">
        <f t="shared" si="19"/>
        <v>2.4720000000000002E-2</v>
      </c>
      <c r="W151" s="148">
        <v>0</v>
      </c>
      <c r="X151" s="149">
        <f t="shared" si="20"/>
        <v>0</v>
      </c>
      <c r="Y151" s="29"/>
      <c r="Z151" s="29"/>
      <c r="AA151" s="29"/>
      <c r="AB151" s="29"/>
      <c r="AC151" s="29"/>
      <c r="AD151" s="29"/>
      <c r="AE151" s="29"/>
      <c r="AR151" s="150" t="s">
        <v>257</v>
      </c>
      <c r="AT151" s="150" t="s">
        <v>153</v>
      </c>
      <c r="AU151" s="150" t="s">
        <v>88</v>
      </c>
      <c r="AY151" s="14" t="s">
        <v>152</v>
      </c>
      <c r="BE151" s="151">
        <f t="shared" si="21"/>
        <v>0</v>
      </c>
      <c r="BF151" s="151">
        <f t="shared" si="22"/>
        <v>0</v>
      </c>
      <c r="BG151" s="151">
        <f t="shared" si="23"/>
        <v>0</v>
      </c>
      <c r="BH151" s="151">
        <f t="shared" si="24"/>
        <v>0</v>
      </c>
      <c r="BI151" s="151">
        <f t="shared" si="25"/>
        <v>0</v>
      </c>
      <c r="BJ151" s="14" t="s">
        <v>86</v>
      </c>
      <c r="BK151" s="151">
        <f t="shared" si="26"/>
        <v>0</v>
      </c>
      <c r="BL151" s="14" t="s">
        <v>257</v>
      </c>
      <c r="BM151" s="150" t="s">
        <v>1151</v>
      </c>
    </row>
    <row r="152" spans="1:65" s="2" customFormat="1" ht="24.15" customHeight="1">
      <c r="A152" s="29"/>
      <c r="B152" s="137"/>
      <c r="C152" s="138" t="s">
        <v>261</v>
      </c>
      <c r="D152" s="138" t="s">
        <v>153</v>
      </c>
      <c r="E152" s="139" t="s">
        <v>1152</v>
      </c>
      <c r="F152" s="140" t="s">
        <v>1153</v>
      </c>
      <c r="G152" s="141" t="s">
        <v>325</v>
      </c>
      <c r="H152" s="142">
        <v>23</v>
      </c>
      <c r="I152" s="143"/>
      <c r="J152" s="143"/>
      <c r="K152" s="144">
        <f t="shared" si="14"/>
        <v>0</v>
      </c>
      <c r="L152" s="140" t="s">
        <v>173</v>
      </c>
      <c r="M152" s="30"/>
      <c r="N152" s="145" t="s">
        <v>1</v>
      </c>
      <c r="O152" s="146" t="s">
        <v>41</v>
      </c>
      <c r="P152" s="147">
        <f t="shared" si="15"/>
        <v>0</v>
      </c>
      <c r="Q152" s="147">
        <f t="shared" si="16"/>
        <v>0</v>
      </c>
      <c r="R152" s="147">
        <f t="shared" si="17"/>
        <v>0</v>
      </c>
      <c r="S152" s="55"/>
      <c r="T152" s="148">
        <f t="shared" si="18"/>
        <v>0</v>
      </c>
      <c r="U152" s="148">
        <v>2.0100000000000001E-3</v>
      </c>
      <c r="V152" s="148">
        <f t="shared" si="19"/>
        <v>4.623E-2</v>
      </c>
      <c r="W152" s="148">
        <v>0</v>
      </c>
      <c r="X152" s="149">
        <f t="shared" si="20"/>
        <v>0</v>
      </c>
      <c r="Y152" s="29"/>
      <c r="Z152" s="29"/>
      <c r="AA152" s="29"/>
      <c r="AB152" s="29"/>
      <c r="AC152" s="29"/>
      <c r="AD152" s="29"/>
      <c r="AE152" s="29"/>
      <c r="AR152" s="150" t="s">
        <v>257</v>
      </c>
      <c r="AT152" s="150" t="s">
        <v>153</v>
      </c>
      <c r="AU152" s="150" t="s">
        <v>88</v>
      </c>
      <c r="AY152" s="14" t="s">
        <v>152</v>
      </c>
      <c r="BE152" s="151">
        <f t="shared" si="21"/>
        <v>0</v>
      </c>
      <c r="BF152" s="151">
        <f t="shared" si="22"/>
        <v>0</v>
      </c>
      <c r="BG152" s="151">
        <f t="shared" si="23"/>
        <v>0</v>
      </c>
      <c r="BH152" s="151">
        <f t="shared" si="24"/>
        <v>0</v>
      </c>
      <c r="BI152" s="151">
        <f t="shared" si="25"/>
        <v>0</v>
      </c>
      <c r="BJ152" s="14" t="s">
        <v>86</v>
      </c>
      <c r="BK152" s="151">
        <f t="shared" si="26"/>
        <v>0</v>
      </c>
      <c r="BL152" s="14" t="s">
        <v>257</v>
      </c>
      <c r="BM152" s="150" t="s">
        <v>1154</v>
      </c>
    </row>
    <row r="153" spans="1:65" s="2" customFormat="1" ht="24.15" customHeight="1">
      <c r="A153" s="29"/>
      <c r="B153" s="137"/>
      <c r="C153" s="138" t="s">
        <v>267</v>
      </c>
      <c r="D153" s="138" t="s">
        <v>153</v>
      </c>
      <c r="E153" s="139" t="s">
        <v>1155</v>
      </c>
      <c r="F153" s="140" t="s">
        <v>1156</v>
      </c>
      <c r="G153" s="141" t="s">
        <v>325</v>
      </c>
      <c r="H153" s="142">
        <v>7</v>
      </c>
      <c r="I153" s="143"/>
      <c r="J153" s="143"/>
      <c r="K153" s="144">
        <f t="shared" si="14"/>
        <v>0</v>
      </c>
      <c r="L153" s="140" t="s">
        <v>173</v>
      </c>
      <c r="M153" s="30"/>
      <c r="N153" s="145" t="s">
        <v>1</v>
      </c>
      <c r="O153" s="146" t="s">
        <v>41</v>
      </c>
      <c r="P153" s="147">
        <f t="shared" si="15"/>
        <v>0</v>
      </c>
      <c r="Q153" s="147">
        <f t="shared" si="16"/>
        <v>0</v>
      </c>
      <c r="R153" s="147">
        <f t="shared" si="17"/>
        <v>0</v>
      </c>
      <c r="S153" s="55"/>
      <c r="T153" s="148">
        <f t="shared" si="18"/>
        <v>0</v>
      </c>
      <c r="U153" s="148">
        <v>4.0999999999999999E-4</v>
      </c>
      <c r="V153" s="148">
        <f t="shared" si="19"/>
        <v>2.8700000000000002E-3</v>
      </c>
      <c r="W153" s="148">
        <v>0</v>
      </c>
      <c r="X153" s="149">
        <f t="shared" si="20"/>
        <v>0</v>
      </c>
      <c r="Y153" s="29"/>
      <c r="Z153" s="29"/>
      <c r="AA153" s="29"/>
      <c r="AB153" s="29"/>
      <c r="AC153" s="29"/>
      <c r="AD153" s="29"/>
      <c r="AE153" s="29"/>
      <c r="AR153" s="150" t="s">
        <v>257</v>
      </c>
      <c r="AT153" s="150" t="s">
        <v>153</v>
      </c>
      <c r="AU153" s="150" t="s">
        <v>88</v>
      </c>
      <c r="AY153" s="14" t="s">
        <v>152</v>
      </c>
      <c r="BE153" s="151">
        <f t="shared" si="21"/>
        <v>0</v>
      </c>
      <c r="BF153" s="151">
        <f t="shared" si="22"/>
        <v>0</v>
      </c>
      <c r="BG153" s="151">
        <f t="shared" si="23"/>
        <v>0</v>
      </c>
      <c r="BH153" s="151">
        <f t="shared" si="24"/>
        <v>0</v>
      </c>
      <c r="BI153" s="151">
        <f t="shared" si="25"/>
        <v>0</v>
      </c>
      <c r="BJ153" s="14" t="s">
        <v>86</v>
      </c>
      <c r="BK153" s="151">
        <f t="shared" si="26"/>
        <v>0</v>
      </c>
      <c r="BL153" s="14" t="s">
        <v>257</v>
      </c>
      <c r="BM153" s="150" t="s">
        <v>1157</v>
      </c>
    </row>
    <row r="154" spans="1:65" s="2" customFormat="1" ht="24.15" customHeight="1">
      <c r="A154" s="29"/>
      <c r="B154" s="137"/>
      <c r="C154" s="138" t="s">
        <v>271</v>
      </c>
      <c r="D154" s="138" t="s">
        <v>153</v>
      </c>
      <c r="E154" s="139" t="s">
        <v>1158</v>
      </c>
      <c r="F154" s="140" t="s">
        <v>1159</v>
      </c>
      <c r="G154" s="141" t="s">
        <v>325</v>
      </c>
      <c r="H154" s="142">
        <v>19</v>
      </c>
      <c r="I154" s="143"/>
      <c r="J154" s="143"/>
      <c r="K154" s="144">
        <f t="shared" si="14"/>
        <v>0</v>
      </c>
      <c r="L154" s="140" t="s">
        <v>173</v>
      </c>
      <c r="M154" s="30"/>
      <c r="N154" s="145" t="s">
        <v>1</v>
      </c>
      <c r="O154" s="146" t="s">
        <v>41</v>
      </c>
      <c r="P154" s="147">
        <f t="shared" si="15"/>
        <v>0</v>
      </c>
      <c r="Q154" s="147">
        <f t="shared" si="16"/>
        <v>0</v>
      </c>
      <c r="R154" s="147">
        <f t="shared" si="17"/>
        <v>0</v>
      </c>
      <c r="S154" s="55"/>
      <c r="T154" s="148">
        <f t="shared" si="18"/>
        <v>0</v>
      </c>
      <c r="U154" s="148">
        <v>4.8000000000000001E-4</v>
      </c>
      <c r="V154" s="148">
        <f t="shared" si="19"/>
        <v>9.1199999999999996E-3</v>
      </c>
      <c r="W154" s="148">
        <v>0</v>
      </c>
      <c r="X154" s="149">
        <f t="shared" si="20"/>
        <v>0</v>
      </c>
      <c r="Y154" s="29"/>
      <c r="Z154" s="29"/>
      <c r="AA154" s="29"/>
      <c r="AB154" s="29"/>
      <c r="AC154" s="29"/>
      <c r="AD154" s="29"/>
      <c r="AE154" s="29"/>
      <c r="AR154" s="150" t="s">
        <v>257</v>
      </c>
      <c r="AT154" s="150" t="s">
        <v>153</v>
      </c>
      <c r="AU154" s="150" t="s">
        <v>88</v>
      </c>
      <c r="AY154" s="14" t="s">
        <v>152</v>
      </c>
      <c r="BE154" s="151">
        <f t="shared" si="21"/>
        <v>0</v>
      </c>
      <c r="BF154" s="151">
        <f t="shared" si="22"/>
        <v>0</v>
      </c>
      <c r="BG154" s="151">
        <f t="shared" si="23"/>
        <v>0</v>
      </c>
      <c r="BH154" s="151">
        <f t="shared" si="24"/>
        <v>0</v>
      </c>
      <c r="BI154" s="151">
        <f t="shared" si="25"/>
        <v>0</v>
      </c>
      <c r="BJ154" s="14" t="s">
        <v>86</v>
      </c>
      <c r="BK154" s="151">
        <f t="shared" si="26"/>
        <v>0</v>
      </c>
      <c r="BL154" s="14" t="s">
        <v>257</v>
      </c>
      <c r="BM154" s="150" t="s">
        <v>1160</v>
      </c>
    </row>
    <row r="155" spans="1:65" s="2" customFormat="1" ht="24.15" customHeight="1">
      <c r="A155" s="29"/>
      <c r="B155" s="137"/>
      <c r="C155" s="138" t="s">
        <v>92</v>
      </c>
      <c r="D155" s="138" t="s">
        <v>153</v>
      </c>
      <c r="E155" s="139" t="s">
        <v>1161</v>
      </c>
      <c r="F155" s="140" t="s">
        <v>1162</v>
      </c>
      <c r="G155" s="141" t="s">
        <v>325</v>
      </c>
      <c r="H155" s="142">
        <v>5</v>
      </c>
      <c r="I155" s="143"/>
      <c r="J155" s="143"/>
      <c r="K155" s="144">
        <f t="shared" si="14"/>
        <v>0</v>
      </c>
      <c r="L155" s="140" t="s">
        <v>173</v>
      </c>
      <c r="M155" s="30"/>
      <c r="N155" s="145" t="s">
        <v>1</v>
      </c>
      <c r="O155" s="146" t="s">
        <v>41</v>
      </c>
      <c r="P155" s="147">
        <f t="shared" si="15"/>
        <v>0</v>
      </c>
      <c r="Q155" s="147">
        <f t="shared" si="16"/>
        <v>0</v>
      </c>
      <c r="R155" s="147">
        <f t="shared" si="17"/>
        <v>0</v>
      </c>
      <c r="S155" s="55"/>
      <c r="T155" s="148">
        <f t="shared" si="18"/>
        <v>0</v>
      </c>
      <c r="U155" s="148">
        <v>2.2399999999999998E-3</v>
      </c>
      <c r="V155" s="148">
        <f t="shared" si="19"/>
        <v>1.1199999999999998E-2</v>
      </c>
      <c r="W155" s="148">
        <v>0</v>
      </c>
      <c r="X155" s="149">
        <f t="shared" si="20"/>
        <v>0</v>
      </c>
      <c r="Y155" s="29"/>
      <c r="Z155" s="29"/>
      <c r="AA155" s="29"/>
      <c r="AB155" s="29"/>
      <c r="AC155" s="29"/>
      <c r="AD155" s="29"/>
      <c r="AE155" s="29"/>
      <c r="AR155" s="150" t="s">
        <v>257</v>
      </c>
      <c r="AT155" s="150" t="s">
        <v>153</v>
      </c>
      <c r="AU155" s="150" t="s">
        <v>88</v>
      </c>
      <c r="AY155" s="14" t="s">
        <v>152</v>
      </c>
      <c r="BE155" s="151">
        <f t="shared" si="21"/>
        <v>0</v>
      </c>
      <c r="BF155" s="151">
        <f t="shared" si="22"/>
        <v>0</v>
      </c>
      <c r="BG155" s="151">
        <f t="shared" si="23"/>
        <v>0</v>
      </c>
      <c r="BH155" s="151">
        <f t="shared" si="24"/>
        <v>0</v>
      </c>
      <c r="BI155" s="151">
        <f t="shared" si="25"/>
        <v>0</v>
      </c>
      <c r="BJ155" s="14" t="s">
        <v>86</v>
      </c>
      <c r="BK155" s="151">
        <f t="shared" si="26"/>
        <v>0</v>
      </c>
      <c r="BL155" s="14" t="s">
        <v>257</v>
      </c>
      <c r="BM155" s="150" t="s">
        <v>1163</v>
      </c>
    </row>
    <row r="156" spans="1:65" s="2" customFormat="1" ht="24.15" customHeight="1">
      <c r="A156" s="29"/>
      <c r="B156" s="137"/>
      <c r="C156" s="138" t="s">
        <v>8</v>
      </c>
      <c r="D156" s="138" t="s">
        <v>153</v>
      </c>
      <c r="E156" s="139" t="s">
        <v>1164</v>
      </c>
      <c r="F156" s="140" t="s">
        <v>1165</v>
      </c>
      <c r="G156" s="141" t="s">
        <v>172</v>
      </c>
      <c r="H156" s="142">
        <v>3</v>
      </c>
      <c r="I156" s="143"/>
      <c r="J156" s="143"/>
      <c r="K156" s="144">
        <f t="shared" si="14"/>
        <v>0</v>
      </c>
      <c r="L156" s="140" t="s">
        <v>173</v>
      </c>
      <c r="M156" s="30"/>
      <c r="N156" s="145" t="s">
        <v>1</v>
      </c>
      <c r="O156" s="146" t="s">
        <v>41</v>
      </c>
      <c r="P156" s="147">
        <f t="shared" si="15"/>
        <v>0</v>
      </c>
      <c r="Q156" s="147">
        <f t="shared" si="16"/>
        <v>0</v>
      </c>
      <c r="R156" s="147">
        <f t="shared" si="17"/>
        <v>0</v>
      </c>
      <c r="S156" s="55"/>
      <c r="T156" s="148">
        <f t="shared" si="18"/>
        <v>0</v>
      </c>
      <c r="U156" s="148">
        <v>0</v>
      </c>
      <c r="V156" s="148">
        <f t="shared" si="19"/>
        <v>0</v>
      </c>
      <c r="W156" s="148">
        <v>0</v>
      </c>
      <c r="X156" s="149">
        <f t="shared" si="20"/>
        <v>0</v>
      </c>
      <c r="Y156" s="29"/>
      <c r="Z156" s="29"/>
      <c r="AA156" s="29"/>
      <c r="AB156" s="29"/>
      <c r="AC156" s="29"/>
      <c r="AD156" s="29"/>
      <c r="AE156" s="29"/>
      <c r="AR156" s="150" t="s">
        <v>257</v>
      </c>
      <c r="AT156" s="150" t="s">
        <v>153</v>
      </c>
      <c r="AU156" s="150" t="s">
        <v>88</v>
      </c>
      <c r="AY156" s="14" t="s">
        <v>152</v>
      </c>
      <c r="BE156" s="151">
        <f t="shared" si="21"/>
        <v>0</v>
      </c>
      <c r="BF156" s="151">
        <f t="shared" si="22"/>
        <v>0</v>
      </c>
      <c r="BG156" s="151">
        <f t="shared" si="23"/>
        <v>0</v>
      </c>
      <c r="BH156" s="151">
        <f t="shared" si="24"/>
        <v>0</v>
      </c>
      <c r="BI156" s="151">
        <f t="shared" si="25"/>
        <v>0</v>
      </c>
      <c r="BJ156" s="14" t="s">
        <v>86</v>
      </c>
      <c r="BK156" s="151">
        <f t="shared" si="26"/>
        <v>0</v>
      </c>
      <c r="BL156" s="14" t="s">
        <v>257</v>
      </c>
      <c r="BM156" s="150" t="s">
        <v>1166</v>
      </c>
    </row>
    <row r="157" spans="1:65" s="2" customFormat="1" ht="24.15" customHeight="1">
      <c r="A157" s="29"/>
      <c r="B157" s="137"/>
      <c r="C157" s="138" t="s">
        <v>281</v>
      </c>
      <c r="D157" s="138" t="s">
        <v>153</v>
      </c>
      <c r="E157" s="139" t="s">
        <v>1167</v>
      </c>
      <c r="F157" s="140" t="s">
        <v>1168</v>
      </c>
      <c r="G157" s="141" t="s">
        <v>172</v>
      </c>
      <c r="H157" s="142">
        <v>7</v>
      </c>
      <c r="I157" s="143"/>
      <c r="J157" s="143"/>
      <c r="K157" s="144">
        <f t="shared" si="14"/>
        <v>0</v>
      </c>
      <c r="L157" s="140" t="s">
        <v>173</v>
      </c>
      <c r="M157" s="30"/>
      <c r="N157" s="145" t="s">
        <v>1</v>
      </c>
      <c r="O157" s="146" t="s">
        <v>41</v>
      </c>
      <c r="P157" s="147">
        <f t="shared" si="15"/>
        <v>0</v>
      </c>
      <c r="Q157" s="147">
        <f t="shared" si="16"/>
        <v>0</v>
      </c>
      <c r="R157" s="147">
        <f t="shared" si="17"/>
        <v>0</v>
      </c>
      <c r="S157" s="55"/>
      <c r="T157" s="148">
        <f t="shared" si="18"/>
        <v>0</v>
      </c>
      <c r="U157" s="148">
        <v>0</v>
      </c>
      <c r="V157" s="148">
        <f t="shared" si="19"/>
        <v>0</v>
      </c>
      <c r="W157" s="148">
        <v>0</v>
      </c>
      <c r="X157" s="149">
        <f t="shared" si="20"/>
        <v>0</v>
      </c>
      <c r="Y157" s="29"/>
      <c r="Z157" s="29"/>
      <c r="AA157" s="29"/>
      <c r="AB157" s="29"/>
      <c r="AC157" s="29"/>
      <c r="AD157" s="29"/>
      <c r="AE157" s="29"/>
      <c r="AR157" s="150" t="s">
        <v>257</v>
      </c>
      <c r="AT157" s="150" t="s">
        <v>153</v>
      </c>
      <c r="AU157" s="150" t="s">
        <v>88</v>
      </c>
      <c r="AY157" s="14" t="s">
        <v>152</v>
      </c>
      <c r="BE157" s="151">
        <f t="shared" si="21"/>
        <v>0</v>
      </c>
      <c r="BF157" s="151">
        <f t="shared" si="22"/>
        <v>0</v>
      </c>
      <c r="BG157" s="151">
        <f t="shared" si="23"/>
        <v>0</v>
      </c>
      <c r="BH157" s="151">
        <f t="shared" si="24"/>
        <v>0</v>
      </c>
      <c r="BI157" s="151">
        <f t="shared" si="25"/>
        <v>0</v>
      </c>
      <c r="BJ157" s="14" t="s">
        <v>86</v>
      </c>
      <c r="BK157" s="151">
        <f t="shared" si="26"/>
        <v>0</v>
      </c>
      <c r="BL157" s="14" t="s">
        <v>257</v>
      </c>
      <c r="BM157" s="150" t="s">
        <v>1169</v>
      </c>
    </row>
    <row r="158" spans="1:65" s="2" customFormat="1" ht="22.8">
      <c r="A158" s="29"/>
      <c r="B158" s="137"/>
      <c r="C158" s="138" t="s">
        <v>285</v>
      </c>
      <c r="D158" s="138" t="s">
        <v>153</v>
      </c>
      <c r="E158" s="139" t="s">
        <v>1170</v>
      </c>
      <c r="F158" s="140" t="s">
        <v>1171</v>
      </c>
      <c r="G158" s="141" t="s">
        <v>172</v>
      </c>
      <c r="H158" s="142">
        <v>5</v>
      </c>
      <c r="I158" s="143"/>
      <c r="J158" s="143"/>
      <c r="K158" s="144">
        <f t="shared" si="14"/>
        <v>0</v>
      </c>
      <c r="L158" s="140" t="s">
        <v>173</v>
      </c>
      <c r="M158" s="30"/>
      <c r="N158" s="145" t="s">
        <v>1</v>
      </c>
      <c r="O158" s="146" t="s">
        <v>41</v>
      </c>
      <c r="P158" s="147">
        <f t="shared" si="15"/>
        <v>0</v>
      </c>
      <c r="Q158" s="147">
        <f t="shared" si="16"/>
        <v>0</v>
      </c>
      <c r="R158" s="147">
        <f t="shared" si="17"/>
        <v>0</v>
      </c>
      <c r="S158" s="55"/>
      <c r="T158" s="148">
        <f t="shared" si="18"/>
        <v>0</v>
      </c>
      <c r="U158" s="148">
        <v>0</v>
      </c>
      <c r="V158" s="148">
        <f t="shared" si="19"/>
        <v>0</v>
      </c>
      <c r="W158" s="148">
        <v>0</v>
      </c>
      <c r="X158" s="149">
        <f t="shared" si="20"/>
        <v>0</v>
      </c>
      <c r="Y158" s="29"/>
      <c r="Z158" s="29"/>
      <c r="AA158" s="29"/>
      <c r="AB158" s="29"/>
      <c r="AC158" s="29"/>
      <c r="AD158" s="29"/>
      <c r="AE158" s="29"/>
      <c r="AR158" s="150" t="s">
        <v>257</v>
      </c>
      <c r="AT158" s="150" t="s">
        <v>153</v>
      </c>
      <c r="AU158" s="150" t="s">
        <v>88</v>
      </c>
      <c r="AY158" s="14" t="s">
        <v>152</v>
      </c>
      <c r="BE158" s="151">
        <f t="shared" si="21"/>
        <v>0</v>
      </c>
      <c r="BF158" s="151">
        <f t="shared" si="22"/>
        <v>0</v>
      </c>
      <c r="BG158" s="151">
        <f t="shared" si="23"/>
        <v>0</v>
      </c>
      <c r="BH158" s="151">
        <f t="shared" si="24"/>
        <v>0</v>
      </c>
      <c r="BI158" s="151">
        <f t="shared" si="25"/>
        <v>0</v>
      </c>
      <c r="BJ158" s="14" t="s">
        <v>86</v>
      </c>
      <c r="BK158" s="151">
        <f t="shared" si="26"/>
        <v>0</v>
      </c>
      <c r="BL158" s="14" t="s">
        <v>257</v>
      </c>
      <c r="BM158" s="150" t="s">
        <v>1172</v>
      </c>
    </row>
    <row r="159" spans="1:65" s="2" customFormat="1" ht="22.8">
      <c r="A159" s="29"/>
      <c r="B159" s="137"/>
      <c r="C159" s="138" t="s">
        <v>289</v>
      </c>
      <c r="D159" s="138" t="s">
        <v>153</v>
      </c>
      <c r="E159" s="139" t="s">
        <v>1173</v>
      </c>
      <c r="F159" s="140" t="s">
        <v>1174</v>
      </c>
      <c r="G159" s="141" t="s">
        <v>325</v>
      </c>
      <c r="H159" s="142">
        <v>79</v>
      </c>
      <c r="I159" s="143"/>
      <c r="J159" s="143"/>
      <c r="K159" s="144">
        <f t="shared" si="14"/>
        <v>0</v>
      </c>
      <c r="L159" s="140" t="s">
        <v>173</v>
      </c>
      <c r="M159" s="30"/>
      <c r="N159" s="145" t="s">
        <v>1</v>
      </c>
      <c r="O159" s="146" t="s">
        <v>41</v>
      </c>
      <c r="P159" s="147">
        <f t="shared" si="15"/>
        <v>0</v>
      </c>
      <c r="Q159" s="147">
        <f t="shared" si="16"/>
        <v>0</v>
      </c>
      <c r="R159" s="147">
        <f t="shared" si="17"/>
        <v>0</v>
      </c>
      <c r="S159" s="55"/>
      <c r="T159" s="148">
        <f t="shared" si="18"/>
        <v>0</v>
      </c>
      <c r="U159" s="148">
        <v>0</v>
      </c>
      <c r="V159" s="148">
        <f t="shared" si="19"/>
        <v>0</v>
      </c>
      <c r="W159" s="148">
        <v>0</v>
      </c>
      <c r="X159" s="149">
        <f t="shared" si="20"/>
        <v>0</v>
      </c>
      <c r="Y159" s="29"/>
      <c r="Z159" s="29"/>
      <c r="AA159" s="29"/>
      <c r="AB159" s="29"/>
      <c r="AC159" s="29"/>
      <c r="AD159" s="29"/>
      <c r="AE159" s="29"/>
      <c r="AR159" s="150" t="s">
        <v>257</v>
      </c>
      <c r="AT159" s="150" t="s">
        <v>153</v>
      </c>
      <c r="AU159" s="150" t="s">
        <v>88</v>
      </c>
      <c r="AY159" s="14" t="s">
        <v>152</v>
      </c>
      <c r="BE159" s="151">
        <f t="shared" si="21"/>
        <v>0</v>
      </c>
      <c r="BF159" s="151">
        <f t="shared" si="22"/>
        <v>0</v>
      </c>
      <c r="BG159" s="151">
        <f t="shared" si="23"/>
        <v>0</v>
      </c>
      <c r="BH159" s="151">
        <f t="shared" si="24"/>
        <v>0</v>
      </c>
      <c r="BI159" s="151">
        <f t="shared" si="25"/>
        <v>0</v>
      </c>
      <c r="BJ159" s="14" t="s">
        <v>86</v>
      </c>
      <c r="BK159" s="151">
        <f t="shared" si="26"/>
        <v>0</v>
      </c>
      <c r="BL159" s="14" t="s">
        <v>257</v>
      </c>
      <c r="BM159" s="150" t="s">
        <v>1175</v>
      </c>
    </row>
    <row r="160" spans="1:65" s="2" customFormat="1" ht="24.15" customHeight="1">
      <c r="A160" s="29"/>
      <c r="B160" s="137"/>
      <c r="C160" s="138" t="s">
        <v>293</v>
      </c>
      <c r="D160" s="138" t="s">
        <v>153</v>
      </c>
      <c r="E160" s="139" t="s">
        <v>1176</v>
      </c>
      <c r="F160" s="140" t="s">
        <v>1177</v>
      </c>
      <c r="G160" s="141" t="s">
        <v>304</v>
      </c>
      <c r="H160" s="170"/>
      <c r="I160" s="143"/>
      <c r="J160" s="143"/>
      <c r="K160" s="144">
        <f t="shared" si="14"/>
        <v>0</v>
      </c>
      <c r="L160" s="140" t="s">
        <v>173</v>
      </c>
      <c r="M160" s="30"/>
      <c r="N160" s="145" t="s">
        <v>1</v>
      </c>
      <c r="O160" s="146" t="s">
        <v>41</v>
      </c>
      <c r="P160" s="147">
        <f t="shared" si="15"/>
        <v>0</v>
      </c>
      <c r="Q160" s="147">
        <f t="shared" si="16"/>
        <v>0</v>
      </c>
      <c r="R160" s="147">
        <f t="shared" si="17"/>
        <v>0</v>
      </c>
      <c r="S160" s="55"/>
      <c r="T160" s="148">
        <f t="shared" si="18"/>
        <v>0</v>
      </c>
      <c r="U160" s="148">
        <v>0</v>
      </c>
      <c r="V160" s="148">
        <f t="shared" si="19"/>
        <v>0</v>
      </c>
      <c r="W160" s="148">
        <v>0</v>
      </c>
      <c r="X160" s="149">
        <f t="shared" si="20"/>
        <v>0</v>
      </c>
      <c r="Y160" s="29"/>
      <c r="Z160" s="29"/>
      <c r="AA160" s="29"/>
      <c r="AB160" s="29"/>
      <c r="AC160" s="29"/>
      <c r="AD160" s="29"/>
      <c r="AE160" s="29"/>
      <c r="AR160" s="150" t="s">
        <v>257</v>
      </c>
      <c r="AT160" s="150" t="s">
        <v>153</v>
      </c>
      <c r="AU160" s="150" t="s">
        <v>88</v>
      </c>
      <c r="AY160" s="14" t="s">
        <v>152</v>
      </c>
      <c r="BE160" s="151">
        <f t="shared" si="21"/>
        <v>0</v>
      </c>
      <c r="BF160" s="151">
        <f t="shared" si="22"/>
        <v>0</v>
      </c>
      <c r="BG160" s="151">
        <f t="shared" si="23"/>
        <v>0</v>
      </c>
      <c r="BH160" s="151">
        <f t="shared" si="24"/>
        <v>0</v>
      </c>
      <c r="BI160" s="151">
        <f t="shared" si="25"/>
        <v>0</v>
      </c>
      <c r="BJ160" s="14" t="s">
        <v>86</v>
      </c>
      <c r="BK160" s="151">
        <f t="shared" si="26"/>
        <v>0</v>
      </c>
      <c r="BL160" s="14" t="s">
        <v>257</v>
      </c>
      <c r="BM160" s="150" t="s">
        <v>1178</v>
      </c>
    </row>
    <row r="161" spans="1:65" s="12" customFormat="1" ht="22.8" customHeight="1">
      <c r="B161" s="125"/>
      <c r="D161" s="126" t="s">
        <v>77</v>
      </c>
      <c r="E161" s="152" t="s">
        <v>1179</v>
      </c>
      <c r="F161" s="152" t="s">
        <v>1180</v>
      </c>
      <c r="I161" s="128"/>
      <c r="J161" s="128"/>
      <c r="K161" s="153">
        <f>BK161</f>
        <v>0</v>
      </c>
      <c r="M161" s="125"/>
      <c r="N161" s="130"/>
      <c r="O161" s="131"/>
      <c r="P161" s="131"/>
      <c r="Q161" s="132">
        <f>SUM(Q162:Q178)</f>
        <v>0</v>
      </c>
      <c r="R161" s="132">
        <f>SUM(R162:R178)</f>
        <v>0</v>
      </c>
      <c r="S161" s="131"/>
      <c r="T161" s="133">
        <f>SUM(T162:T178)</f>
        <v>0</v>
      </c>
      <c r="U161" s="131"/>
      <c r="V161" s="133">
        <f>SUM(V162:V178)</f>
        <v>0.20538000000000001</v>
      </c>
      <c r="W161" s="131"/>
      <c r="X161" s="134">
        <f>SUM(X162:X178)</f>
        <v>0</v>
      </c>
      <c r="AR161" s="126" t="s">
        <v>88</v>
      </c>
      <c r="AT161" s="135" t="s">
        <v>77</v>
      </c>
      <c r="AU161" s="135" t="s">
        <v>86</v>
      </c>
      <c r="AY161" s="126" t="s">
        <v>152</v>
      </c>
      <c r="BK161" s="136">
        <f>SUM(BK162:BK178)</f>
        <v>0</v>
      </c>
    </row>
    <row r="162" spans="1:65" s="2" customFormat="1" ht="24.15" customHeight="1">
      <c r="A162" s="29"/>
      <c r="B162" s="137"/>
      <c r="C162" s="138" t="s">
        <v>297</v>
      </c>
      <c r="D162" s="138" t="s">
        <v>153</v>
      </c>
      <c r="E162" s="139" t="s">
        <v>1181</v>
      </c>
      <c r="F162" s="140" t="s">
        <v>1182</v>
      </c>
      <c r="G162" s="141" t="s">
        <v>325</v>
      </c>
      <c r="H162" s="142">
        <v>12</v>
      </c>
      <c r="I162" s="143"/>
      <c r="J162" s="143"/>
      <c r="K162" s="144">
        <f t="shared" ref="K162:K178" si="27">ROUND(P162*H162,2)</f>
        <v>0</v>
      </c>
      <c r="L162" s="140" t="s">
        <v>173</v>
      </c>
      <c r="M162" s="30"/>
      <c r="N162" s="145" t="s">
        <v>1</v>
      </c>
      <c r="O162" s="146" t="s">
        <v>41</v>
      </c>
      <c r="P162" s="147">
        <f t="shared" ref="P162:P178" si="28">I162+J162</f>
        <v>0</v>
      </c>
      <c r="Q162" s="147">
        <f t="shared" ref="Q162:Q178" si="29">ROUND(I162*H162,2)</f>
        <v>0</v>
      </c>
      <c r="R162" s="147">
        <f t="shared" ref="R162:R178" si="30">ROUND(J162*H162,2)</f>
        <v>0</v>
      </c>
      <c r="S162" s="55"/>
      <c r="T162" s="148">
        <f t="shared" ref="T162:T178" si="31">S162*H162</f>
        <v>0</v>
      </c>
      <c r="U162" s="148">
        <v>3.0899999999999999E-3</v>
      </c>
      <c r="V162" s="148">
        <f t="shared" ref="V162:V178" si="32">U162*H162</f>
        <v>3.7080000000000002E-2</v>
      </c>
      <c r="W162" s="148">
        <v>0</v>
      </c>
      <c r="X162" s="149">
        <f t="shared" ref="X162:X178" si="33">W162*H162</f>
        <v>0</v>
      </c>
      <c r="Y162" s="29"/>
      <c r="Z162" s="29"/>
      <c r="AA162" s="29"/>
      <c r="AB162" s="29"/>
      <c r="AC162" s="29"/>
      <c r="AD162" s="29"/>
      <c r="AE162" s="29"/>
      <c r="AR162" s="150" t="s">
        <v>257</v>
      </c>
      <c r="AT162" s="150" t="s">
        <v>153</v>
      </c>
      <c r="AU162" s="150" t="s">
        <v>88</v>
      </c>
      <c r="AY162" s="14" t="s">
        <v>152</v>
      </c>
      <c r="BE162" s="151">
        <f t="shared" ref="BE162:BE178" si="34">IF(O162="základní",K162,0)</f>
        <v>0</v>
      </c>
      <c r="BF162" s="151">
        <f t="shared" ref="BF162:BF178" si="35">IF(O162="snížená",K162,0)</f>
        <v>0</v>
      </c>
      <c r="BG162" s="151">
        <f t="shared" ref="BG162:BG178" si="36">IF(O162="zákl. přenesená",K162,0)</f>
        <v>0</v>
      </c>
      <c r="BH162" s="151">
        <f t="shared" ref="BH162:BH178" si="37">IF(O162="sníž. přenesená",K162,0)</f>
        <v>0</v>
      </c>
      <c r="BI162" s="151">
        <f t="shared" ref="BI162:BI178" si="38">IF(O162="nulová",K162,0)</f>
        <v>0</v>
      </c>
      <c r="BJ162" s="14" t="s">
        <v>86</v>
      </c>
      <c r="BK162" s="151">
        <f t="shared" ref="BK162:BK178" si="39">ROUND(P162*H162,2)</f>
        <v>0</v>
      </c>
      <c r="BL162" s="14" t="s">
        <v>257</v>
      </c>
      <c r="BM162" s="150" t="s">
        <v>1183</v>
      </c>
    </row>
    <row r="163" spans="1:65" s="2" customFormat="1" ht="24.15" customHeight="1">
      <c r="A163" s="29"/>
      <c r="B163" s="137"/>
      <c r="C163" s="138" t="s">
        <v>301</v>
      </c>
      <c r="D163" s="138" t="s">
        <v>153</v>
      </c>
      <c r="E163" s="139" t="s">
        <v>1184</v>
      </c>
      <c r="F163" s="140" t="s">
        <v>1185</v>
      </c>
      <c r="G163" s="141" t="s">
        <v>325</v>
      </c>
      <c r="H163" s="142">
        <v>65</v>
      </c>
      <c r="I163" s="143"/>
      <c r="J163" s="143"/>
      <c r="K163" s="144">
        <f t="shared" si="27"/>
        <v>0</v>
      </c>
      <c r="L163" s="140" t="s">
        <v>173</v>
      </c>
      <c r="M163" s="30"/>
      <c r="N163" s="145" t="s">
        <v>1</v>
      </c>
      <c r="O163" s="146" t="s">
        <v>41</v>
      </c>
      <c r="P163" s="147">
        <f t="shared" si="28"/>
        <v>0</v>
      </c>
      <c r="Q163" s="147">
        <f t="shared" si="29"/>
        <v>0</v>
      </c>
      <c r="R163" s="147">
        <f t="shared" si="30"/>
        <v>0</v>
      </c>
      <c r="S163" s="55"/>
      <c r="T163" s="148">
        <f t="shared" si="31"/>
        <v>0</v>
      </c>
      <c r="U163" s="148">
        <v>8.4000000000000003E-4</v>
      </c>
      <c r="V163" s="148">
        <f t="shared" si="32"/>
        <v>5.4600000000000003E-2</v>
      </c>
      <c r="W163" s="148">
        <v>0</v>
      </c>
      <c r="X163" s="149">
        <f t="shared" si="33"/>
        <v>0</v>
      </c>
      <c r="Y163" s="29"/>
      <c r="Z163" s="29"/>
      <c r="AA163" s="29"/>
      <c r="AB163" s="29"/>
      <c r="AC163" s="29"/>
      <c r="AD163" s="29"/>
      <c r="AE163" s="29"/>
      <c r="AR163" s="150" t="s">
        <v>257</v>
      </c>
      <c r="AT163" s="150" t="s">
        <v>153</v>
      </c>
      <c r="AU163" s="150" t="s">
        <v>88</v>
      </c>
      <c r="AY163" s="14" t="s">
        <v>152</v>
      </c>
      <c r="BE163" s="151">
        <f t="shared" si="34"/>
        <v>0</v>
      </c>
      <c r="BF163" s="151">
        <f t="shared" si="35"/>
        <v>0</v>
      </c>
      <c r="BG163" s="151">
        <f t="shared" si="36"/>
        <v>0</v>
      </c>
      <c r="BH163" s="151">
        <f t="shared" si="37"/>
        <v>0</v>
      </c>
      <c r="BI163" s="151">
        <f t="shared" si="38"/>
        <v>0</v>
      </c>
      <c r="BJ163" s="14" t="s">
        <v>86</v>
      </c>
      <c r="BK163" s="151">
        <f t="shared" si="39"/>
        <v>0</v>
      </c>
      <c r="BL163" s="14" t="s">
        <v>257</v>
      </c>
      <c r="BM163" s="150" t="s">
        <v>1186</v>
      </c>
    </row>
    <row r="164" spans="1:65" s="2" customFormat="1" ht="24.15" customHeight="1">
      <c r="A164" s="29"/>
      <c r="B164" s="137"/>
      <c r="C164" s="138" t="s">
        <v>308</v>
      </c>
      <c r="D164" s="138" t="s">
        <v>153</v>
      </c>
      <c r="E164" s="139" t="s">
        <v>1187</v>
      </c>
      <c r="F164" s="140" t="s">
        <v>1188</v>
      </c>
      <c r="G164" s="141" t="s">
        <v>325</v>
      </c>
      <c r="H164" s="142">
        <v>36</v>
      </c>
      <c r="I164" s="143"/>
      <c r="J164" s="143"/>
      <c r="K164" s="144">
        <f t="shared" si="27"/>
        <v>0</v>
      </c>
      <c r="L164" s="140" t="s">
        <v>173</v>
      </c>
      <c r="M164" s="30"/>
      <c r="N164" s="145" t="s">
        <v>1</v>
      </c>
      <c r="O164" s="146" t="s">
        <v>41</v>
      </c>
      <c r="P164" s="147">
        <f t="shared" si="28"/>
        <v>0</v>
      </c>
      <c r="Q164" s="147">
        <f t="shared" si="29"/>
        <v>0</v>
      </c>
      <c r="R164" s="147">
        <f t="shared" si="30"/>
        <v>0</v>
      </c>
      <c r="S164" s="55"/>
      <c r="T164" s="148">
        <f t="shared" si="31"/>
        <v>0</v>
      </c>
      <c r="U164" s="148">
        <v>1.16E-3</v>
      </c>
      <c r="V164" s="148">
        <f t="shared" si="32"/>
        <v>4.1759999999999999E-2</v>
      </c>
      <c r="W164" s="148">
        <v>0</v>
      </c>
      <c r="X164" s="149">
        <f t="shared" si="33"/>
        <v>0</v>
      </c>
      <c r="Y164" s="29"/>
      <c r="Z164" s="29"/>
      <c r="AA164" s="29"/>
      <c r="AB164" s="29"/>
      <c r="AC164" s="29"/>
      <c r="AD164" s="29"/>
      <c r="AE164" s="29"/>
      <c r="AR164" s="150" t="s">
        <v>257</v>
      </c>
      <c r="AT164" s="150" t="s">
        <v>153</v>
      </c>
      <c r="AU164" s="150" t="s">
        <v>88</v>
      </c>
      <c r="AY164" s="14" t="s">
        <v>152</v>
      </c>
      <c r="BE164" s="151">
        <f t="shared" si="34"/>
        <v>0</v>
      </c>
      <c r="BF164" s="151">
        <f t="shared" si="35"/>
        <v>0</v>
      </c>
      <c r="BG164" s="151">
        <f t="shared" si="36"/>
        <v>0</v>
      </c>
      <c r="BH164" s="151">
        <f t="shared" si="37"/>
        <v>0</v>
      </c>
      <c r="BI164" s="151">
        <f t="shared" si="38"/>
        <v>0</v>
      </c>
      <c r="BJ164" s="14" t="s">
        <v>86</v>
      </c>
      <c r="BK164" s="151">
        <f t="shared" si="39"/>
        <v>0</v>
      </c>
      <c r="BL164" s="14" t="s">
        <v>257</v>
      </c>
      <c r="BM164" s="150" t="s">
        <v>1189</v>
      </c>
    </row>
    <row r="165" spans="1:65" s="2" customFormat="1" ht="37.799999999999997" customHeight="1">
      <c r="A165" s="29"/>
      <c r="B165" s="137"/>
      <c r="C165" s="138" t="s">
        <v>312</v>
      </c>
      <c r="D165" s="138" t="s">
        <v>153</v>
      </c>
      <c r="E165" s="139" t="s">
        <v>1190</v>
      </c>
      <c r="F165" s="140" t="s">
        <v>1191</v>
      </c>
      <c r="G165" s="141" t="s">
        <v>325</v>
      </c>
      <c r="H165" s="142">
        <v>12</v>
      </c>
      <c r="I165" s="143"/>
      <c r="J165" s="143"/>
      <c r="K165" s="144">
        <f t="shared" si="27"/>
        <v>0</v>
      </c>
      <c r="L165" s="140" t="s">
        <v>173</v>
      </c>
      <c r="M165" s="30"/>
      <c r="N165" s="145" t="s">
        <v>1</v>
      </c>
      <c r="O165" s="146" t="s">
        <v>41</v>
      </c>
      <c r="P165" s="147">
        <f t="shared" si="28"/>
        <v>0</v>
      </c>
      <c r="Q165" s="147">
        <f t="shared" si="29"/>
        <v>0</v>
      </c>
      <c r="R165" s="147">
        <f t="shared" si="30"/>
        <v>0</v>
      </c>
      <c r="S165" s="55"/>
      <c r="T165" s="148">
        <f t="shared" si="31"/>
        <v>0</v>
      </c>
      <c r="U165" s="148">
        <v>4.0000000000000003E-5</v>
      </c>
      <c r="V165" s="148">
        <f t="shared" si="32"/>
        <v>4.8000000000000007E-4</v>
      </c>
      <c r="W165" s="148">
        <v>0</v>
      </c>
      <c r="X165" s="149">
        <f t="shared" si="33"/>
        <v>0</v>
      </c>
      <c r="Y165" s="29"/>
      <c r="Z165" s="29"/>
      <c r="AA165" s="29"/>
      <c r="AB165" s="29"/>
      <c r="AC165" s="29"/>
      <c r="AD165" s="29"/>
      <c r="AE165" s="29"/>
      <c r="AR165" s="150" t="s">
        <v>257</v>
      </c>
      <c r="AT165" s="150" t="s">
        <v>153</v>
      </c>
      <c r="AU165" s="150" t="s">
        <v>88</v>
      </c>
      <c r="AY165" s="14" t="s">
        <v>152</v>
      </c>
      <c r="BE165" s="151">
        <f t="shared" si="34"/>
        <v>0</v>
      </c>
      <c r="BF165" s="151">
        <f t="shared" si="35"/>
        <v>0</v>
      </c>
      <c r="BG165" s="151">
        <f t="shared" si="36"/>
        <v>0</v>
      </c>
      <c r="BH165" s="151">
        <f t="shared" si="37"/>
        <v>0</v>
      </c>
      <c r="BI165" s="151">
        <f t="shared" si="38"/>
        <v>0</v>
      </c>
      <c r="BJ165" s="14" t="s">
        <v>86</v>
      </c>
      <c r="BK165" s="151">
        <f t="shared" si="39"/>
        <v>0</v>
      </c>
      <c r="BL165" s="14" t="s">
        <v>257</v>
      </c>
      <c r="BM165" s="150" t="s">
        <v>1192</v>
      </c>
    </row>
    <row r="166" spans="1:65" s="2" customFormat="1" ht="37.799999999999997" customHeight="1">
      <c r="A166" s="29"/>
      <c r="B166" s="137"/>
      <c r="C166" s="138" t="s">
        <v>95</v>
      </c>
      <c r="D166" s="138" t="s">
        <v>153</v>
      </c>
      <c r="E166" s="139" t="s">
        <v>1193</v>
      </c>
      <c r="F166" s="140" t="s">
        <v>1194</v>
      </c>
      <c r="G166" s="141" t="s">
        <v>325</v>
      </c>
      <c r="H166" s="142">
        <v>65</v>
      </c>
      <c r="I166" s="143"/>
      <c r="J166" s="143"/>
      <c r="K166" s="144">
        <f t="shared" si="27"/>
        <v>0</v>
      </c>
      <c r="L166" s="140" t="s">
        <v>173</v>
      </c>
      <c r="M166" s="30"/>
      <c r="N166" s="145" t="s">
        <v>1</v>
      </c>
      <c r="O166" s="146" t="s">
        <v>41</v>
      </c>
      <c r="P166" s="147">
        <f t="shared" si="28"/>
        <v>0</v>
      </c>
      <c r="Q166" s="147">
        <f t="shared" si="29"/>
        <v>0</v>
      </c>
      <c r="R166" s="147">
        <f t="shared" si="30"/>
        <v>0</v>
      </c>
      <c r="S166" s="55"/>
      <c r="T166" s="148">
        <f t="shared" si="31"/>
        <v>0</v>
      </c>
      <c r="U166" s="148">
        <v>1.2E-4</v>
      </c>
      <c r="V166" s="148">
        <f t="shared" si="32"/>
        <v>7.8000000000000005E-3</v>
      </c>
      <c r="W166" s="148">
        <v>0</v>
      </c>
      <c r="X166" s="149">
        <f t="shared" si="33"/>
        <v>0</v>
      </c>
      <c r="Y166" s="29"/>
      <c r="Z166" s="29"/>
      <c r="AA166" s="29"/>
      <c r="AB166" s="29"/>
      <c r="AC166" s="29"/>
      <c r="AD166" s="29"/>
      <c r="AE166" s="29"/>
      <c r="AR166" s="150" t="s">
        <v>257</v>
      </c>
      <c r="AT166" s="150" t="s">
        <v>153</v>
      </c>
      <c r="AU166" s="150" t="s">
        <v>88</v>
      </c>
      <c r="AY166" s="14" t="s">
        <v>152</v>
      </c>
      <c r="BE166" s="151">
        <f t="shared" si="34"/>
        <v>0</v>
      </c>
      <c r="BF166" s="151">
        <f t="shared" si="35"/>
        <v>0</v>
      </c>
      <c r="BG166" s="151">
        <f t="shared" si="36"/>
        <v>0</v>
      </c>
      <c r="BH166" s="151">
        <f t="shared" si="37"/>
        <v>0</v>
      </c>
      <c r="BI166" s="151">
        <f t="shared" si="38"/>
        <v>0</v>
      </c>
      <c r="BJ166" s="14" t="s">
        <v>86</v>
      </c>
      <c r="BK166" s="151">
        <f t="shared" si="39"/>
        <v>0</v>
      </c>
      <c r="BL166" s="14" t="s">
        <v>257</v>
      </c>
      <c r="BM166" s="150" t="s">
        <v>1195</v>
      </c>
    </row>
    <row r="167" spans="1:65" s="2" customFormat="1" ht="37.799999999999997" customHeight="1">
      <c r="A167" s="29"/>
      <c r="B167" s="137"/>
      <c r="C167" s="138" t="s">
        <v>319</v>
      </c>
      <c r="D167" s="138" t="s">
        <v>153</v>
      </c>
      <c r="E167" s="139" t="s">
        <v>1196</v>
      </c>
      <c r="F167" s="140" t="s">
        <v>1197</v>
      </c>
      <c r="G167" s="141" t="s">
        <v>325</v>
      </c>
      <c r="H167" s="142">
        <v>36</v>
      </c>
      <c r="I167" s="143"/>
      <c r="J167" s="143"/>
      <c r="K167" s="144">
        <f t="shared" si="27"/>
        <v>0</v>
      </c>
      <c r="L167" s="140" t="s">
        <v>173</v>
      </c>
      <c r="M167" s="30"/>
      <c r="N167" s="145" t="s">
        <v>1</v>
      </c>
      <c r="O167" s="146" t="s">
        <v>41</v>
      </c>
      <c r="P167" s="147">
        <f t="shared" si="28"/>
        <v>0</v>
      </c>
      <c r="Q167" s="147">
        <f t="shared" si="29"/>
        <v>0</v>
      </c>
      <c r="R167" s="147">
        <f t="shared" si="30"/>
        <v>0</v>
      </c>
      <c r="S167" s="55"/>
      <c r="T167" s="148">
        <f t="shared" si="31"/>
        <v>0</v>
      </c>
      <c r="U167" s="148">
        <v>1.6000000000000001E-4</v>
      </c>
      <c r="V167" s="148">
        <f t="shared" si="32"/>
        <v>5.7600000000000004E-3</v>
      </c>
      <c r="W167" s="148">
        <v>0</v>
      </c>
      <c r="X167" s="149">
        <f t="shared" si="33"/>
        <v>0</v>
      </c>
      <c r="Y167" s="29"/>
      <c r="Z167" s="29"/>
      <c r="AA167" s="29"/>
      <c r="AB167" s="29"/>
      <c r="AC167" s="29"/>
      <c r="AD167" s="29"/>
      <c r="AE167" s="29"/>
      <c r="AR167" s="150" t="s">
        <v>257</v>
      </c>
      <c r="AT167" s="150" t="s">
        <v>153</v>
      </c>
      <c r="AU167" s="150" t="s">
        <v>88</v>
      </c>
      <c r="AY167" s="14" t="s">
        <v>152</v>
      </c>
      <c r="BE167" s="151">
        <f t="shared" si="34"/>
        <v>0</v>
      </c>
      <c r="BF167" s="151">
        <f t="shared" si="35"/>
        <v>0</v>
      </c>
      <c r="BG167" s="151">
        <f t="shared" si="36"/>
        <v>0</v>
      </c>
      <c r="BH167" s="151">
        <f t="shared" si="37"/>
        <v>0</v>
      </c>
      <c r="BI167" s="151">
        <f t="shared" si="38"/>
        <v>0</v>
      </c>
      <c r="BJ167" s="14" t="s">
        <v>86</v>
      </c>
      <c r="BK167" s="151">
        <f t="shared" si="39"/>
        <v>0</v>
      </c>
      <c r="BL167" s="14" t="s">
        <v>257</v>
      </c>
      <c r="BM167" s="150" t="s">
        <v>1198</v>
      </c>
    </row>
    <row r="168" spans="1:65" s="2" customFormat="1" ht="24.15" customHeight="1">
      <c r="A168" s="29"/>
      <c r="B168" s="137"/>
      <c r="C168" s="138" t="s">
        <v>265</v>
      </c>
      <c r="D168" s="138" t="s">
        <v>153</v>
      </c>
      <c r="E168" s="139" t="s">
        <v>1199</v>
      </c>
      <c r="F168" s="140" t="s">
        <v>1200</v>
      </c>
      <c r="G168" s="141" t="s">
        <v>172</v>
      </c>
      <c r="H168" s="142">
        <v>18</v>
      </c>
      <c r="I168" s="143"/>
      <c r="J168" s="143"/>
      <c r="K168" s="144">
        <f t="shared" si="27"/>
        <v>0</v>
      </c>
      <c r="L168" s="140" t="s">
        <v>173</v>
      </c>
      <c r="M168" s="30"/>
      <c r="N168" s="145" t="s">
        <v>1</v>
      </c>
      <c r="O168" s="146" t="s">
        <v>41</v>
      </c>
      <c r="P168" s="147">
        <f t="shared" si="28"/>
        <v>0</v>
      </c>
      <c r="Q168" s="147">
        <f t="shared" si="29"/>
        <v>0</v>
      </c>
      <c r="R168" s="147">
        <f t="shared" si="30"/>
        <v>0</v>
      </c>
      <c r="S168" s="55"/>
      <c r="T168" s="148">
        <f t="shared" si="31"/>
        <v>0</v>
      </c>
      <c r="U168" s="148">
        <v>0</v>
      </c>
      <c r="V168" s="148">
        <f t="shared" si="32"/>
        <v>0</v>
      </c>
      <c r="W168" s="148">
        <v>0</v>
      </c>
      <c r="X168" s="149">
        <f t="shared" si="33"/>
        <v>0</v>
      </c>
      <c r="Y168" s="29"/>
      <c r="Z168" s="29"/>
      <c r="AA168" s="29"/>
      <c r="AB168" s="29"/>
      <c r="AC168" s="29"/>
      <c r="AD168" s="29"/>
      <c r="AE168" s="29"/>
      <c r="AR168" s="150" t="s">
        <v>257</v>
      </c>
      <c r="AT168" s="150" t="s">
        <v>153</v>
      </c>
      <c r="AU168" s="150" t="s">
        <v>88</v>
      </c>
      <c r="AY168" s="14" t="s">
        <v>152</v>
      </c>
      <c r="BE168" s="151">
        <f t="shared" si="34"/>
        <v>0</v>
      </c>
      <c r="BF168" s="151">
        <f t="shared" si="35"/>
        <v>0</v>
      </c>
      <c r="BG168" s="151">
        <f t="shared" si="36"/>
        <v>0</v>
      </c>
      <c r="BH168" s="151">
        <f t="shared" si="37"/>
        <v>0</v>
      </c>
      <c r="BI168" s="151">
        <f t="shared" si="38"/>
        <v>0</v>
      </c>
      <c r="BJ168" s="14" t="s">
        <v>86</v>
      </c>
      <c r="BK168" s="151">
        <f t="shared" si="39"/>
        <v>0</v>
      </c>
      <c r="BL168" s="14" t="s">
        <v>257</v>
      </c>
      <c r="BM168" s="150" t="s">
        <v>1201</v>
      </c>
    </row>
    <row r="169" spans="1:65" s="2" customFormat="1" ht="24.15" customHeight="1">
      <c r="A169" s="29"/>
      <c r="B169" s="137"/>
      <c r="C169" s="138" t="s">
        <v>327</v>
      </c>
      <c r="D169" s="138" t="s">
        <v>153</v>
      </c>
      <c r="E169" s="139" t="s">
        <v>1202</v>
      </c>
      <c r="F169" s="140" t="s">
        <v>1203</v>
      </c>
      <c r="G169" s="141" t="s">
        <v>156</v>
      </c>
      <c r="H169" s="142">
        <v>1</v>
      </c>
      <c r="I169" s="143"/>
      <c r="J169" s="143"/>
      <c r="K169" s="144">
        <f t="shared" si="27"/>
        <v>0</v>
      </c>
      <c r="L169" s="140" t="s">
        <v>173</v>
      </c>
      <c r="M169" s="30"/>
      <c r="N169" s="145" t="s">
        <v>1</v>
      </c>
      <c r="O169" s="146" t="s">
        <v>41</v>
      </c>
      <c r="P169" s="147">
        <f t="shared" si="28"/>
        <v>0</v>
      </c>
      <c r="Q169" s="147">
        <f t="shared" si="29"/>
        <v>0</v>
      </c>
      <c r="R169" s="147">
        <f t="shared" si="30"/>
        <v>0</v>
      </c>
      <c r="S169" s="55"/>
      <c r="T169" s="148">
        <f t="shared" si="31"/>
        <v>0</v>
      </c>
      <c r="U169" s="148">
        <v>8.9999999999999998E-4</v>
      </c>
      <c r="V169" s="148">
        <f t="shared" si="32"/>
        <v>8.9999999999999998E-4</v>
      </c>
      <c r="W169" s="148">
        <v>0</v>
      </c>
      <c r="X169" s="149">
        <f t="shared" si="33"/>
        <v>0</v>
      </c>
      <c r="Y169" s="29"/>
      <c r="Z169" s="29"/>
      <c r="AA169" s="29"/>
      <c r="AB169" s="29"/>
      <c r="AC169" s="29"/>
      <c r="AD169" s="29"/>
      <c r="AE169" s="29"/>
      <c r="AR169" s="150" t="s">
        <v>257</v>
      </c>
      <c r="AT169" s="150" t="s">
        <v>153</v>
      </c>
      <c r="AU169" s="150" t="s">
        <v>88</v>
      </c>
      <c r="AY169" s="14" t="s">
        <v>152</v>
      </c>
      <c r="BE169" s="151">
        <f t="shared" si="34"/>
        <v>0</v>
      </c>
      <c r="BF169" s="151">
        <f t="shared" si="35"/>
        <v>0</v>
      </c>
      <c r="BG169" s="151">
        <f t="shared" si="36"/>
        <v>0</v>
      </c>
      <c r="BH169" s="151">
        <f t="shared" si="37"/>
        <v>0</v>
      </c>
      <c r="BI169" s="151">
        <f t="shared" si="38"/>
        <v>0</v>
      </c>
      <c r="BJ169" s="14" t="s">
        <v>86</v>
      </c>
      <c r="BK169" s="151">
        <f t="shared" si="39"/>
        <v>0</v>
      </c>
      <c r="BL169" s="14" t="s">
        <v>257</v>
      </c>
      <c r="BM169" s="150" t="s">
        <v>1204</v>
      </c>
    </row>
    <row r="170" spans="1:65" s="2" customFormat="1" ht="24.15" customHeight="1">
      <c r="A170" s="29"/>
      <c r="B170" s="137"/>
      <c r="C170" s="138" t="s">
        <v>331</v>
      </c>
      <c r="D170" s="138" t="s">
        <v>153</v>
      </c>
      <c r="E170" s="139" t="s">
        <v>1205</v>
      </c>
      <c r="F170" s="140" t="s">
        <v>1206</v>
      </c>
      <c r="G170" s="141" t="s">
        <v>172</v>
      </c>
      <c r="H170" s="142">
        <v>1</v>
      </c>
      <c r="I170" s="143"/>
      <c r="J170" s="143"/>
      <c r="K170" s="144">
        <f t="shared" si="27"/>
        <v>0</v>
      </c>
      <c r="L170" s="140" t="s">
        <v>173</v>
      </c>
      <c r="M170" s="30"/>
      <c r="N170" s="145" t="s">
        <v>1</v>
      </c>
      <c r="O170" s="146" t="s">
        <v>41</v>
      </c>
      <c r="P170" s="147">
        <f t="shared" si="28"/>
        <v>0</v>
      </c>
      <c r="Q170" s="147">
        <f t="shared" si="29"/>
        <v>0</v>
      </c>
      <c r="R170" s="147">
        <f t="shared" si="30"/>
        <v>0</v>
      </c>
      <c r="S170" s="55"/>
      <c r="T170" s="148">
        <f t="shared" si="31"/>
        <v>0</v>
      </c>
      <c r="U170" s="148">
        <v>5.1999999999999995E-4</v>
      </c>
      <c r="V170" s="148">
        <f t="shared" si="32"/>
        <v>5.1999999999999995E-4</v>
      </c>
      <c r="W170" s="148">
        <v>0</v>
      </c>
      <c r="X170" s="149">
        <f t="shared" si="33"/>
        <v>0</v>
      </c>
      <c r="Y170" s="29"/>
      <c r="Z170" s="29"/>
      <c r="AA170" s="29"/>
      <c r="AB170" s="29"/>
      <c r="AC170" s="29"/>
      <c r="AD170" s="29"/>
      <c r="AE170" s="29"/>
      <c r="AR170" s="150" t="s">
        <v>257</v>
      </c>
      <c r="AT170" s="150" t="s">
        <v>153</v>
      </c>
      <c r="AU170" s="150" t="s">
        <v>88</v>
      </c>
      <c r="AY170" s="14" t="s">
        <v>152</v>
      </c>
      <c r="BE170" s="151">
        <f t="shared" si="34"/>
        <v>0</v>
      </c>
      <c r="BF170" s="151">
        <f t="shared" si="35"/>
        <v>0</v>
      </c>
      <c r="BG170" s="151">
        <f t="shared" si="36"/>
        <v>0</v>
      </c>
      <c r="BH170" s="151">
        <f t="shared" si="37"/>
        <v>0</v>
      </c>
      <c r="BI170" s="151">
        <f t="shared" si="38"/>
        <v>0</v>
      </c>
      <c r="BJ170" s="14" t="s">
        <v>86</v>
      </c>
      <c r="BK170" s="151">
        <f t="shared" si="39"/>
        <v>0</v>
      </c>
      <c r="BL170" s="14" t="s">
        <v>257</v>
      </c>
      <c r="BM170" s="150" t="s">
        <v>1207</v>
      </c>
    </row>
    <row r="171" spans="1:65" s="2" customFormat="1" ht="24.15" customHeight="1">
      <c r="A171" s="29"/>
      <c r="B171" s="137"/>
      <c r="C171" s="138" t="s">
        <v>337</v>
      </c>
      <c r="D171" s="138" t="s">
        <v>153</v>
      </c>
      <c r="E171" s="139" t="s">
        <v>1208</v>
      </c>
      <c r="F171" s="140" t="s">
        <v>1209</v>
      </c>
      <c r="G171" s="141" t="s">
        <v>172</v>
      </c>
      <c r="H171" s="142">
        <v>1</v>
      </c>
      <c r="I171" s="143"/>
      <c r="J171" s="143"/>
      <c r="K171" s="144">
        <f t="shared" si="27"/>
        <v>0</v>
      </c>
      <c r="L171" s="140" t="s">
        <v>173</v>
      </c>
      <c r="M171" s="30"/>
      <c r="N171" s="145" t="s">
        <v>1</v>
      </c>
      <c r="O171" s="146" t="s">
        <v>41</v>
      </c>
      <c r="P171" s="147">
        <f t="shared" si="28"/>
        <v>0</v>
      </c>
      <c r="Q171" s="147">
        <f t="shared" si="29"/>
        <v>0</v>
      </c>
      <c r="R171" s="147">
        <f t="shared" si="30"/>
        <v>0</v>
      </c>
      <c r="S171" s="55"/>
      <c r="T171" s="148">
        <f t="shared" si="31"/>
        <v>0</v>
      </c>
      <c r="U171" s="148">
        <v>1.99E-3</v>
      </c>
      <c r="V171" s="148">
        <f t="shared" si="32"/>
        <v>1.99E-3</v>
      </c>
      <c r="W171" s="148">
        <v>0</v>
      </c>
      <c r="X171" s="149">
        <f t="shared" si="33"/>
        <v>0</v>
      </c>
      <c r="Y171" s="29"/>
      <c r="Z171" s="29"/>
      <c r="AA171" s="29"/>
      <c r="AB171" s="29"/>
      <c r="AC171" s="29"/>
      <c r="AD171" s="29"/>
      <c r="AE171" s="29"/>
      <c r="AR171" s="150" t="s">
        <v>257</v>
      </c>
      <c r="AT171" s="150" t="s">
        <v>153</v>
      </c>
      <c r="AU171" s="150" t="s">
        <v>88</v>
      </c>
      <c r="AY171" s="14" t="s">
        <v>152</v>
      </c>
      <c r="BE171" s="151">
        <f t="shared" si="34"/>
        <v>0</v>
      </c>
      <c r="BF171" s="151">
        <f t="shared" si="35"/>
        <v>0</v>
      </c>
      <c r="BG171" s="151">
        <f t="shared" si="36"/>
        <v>0</v>
      </c>
      <c r="BH171" s="151">
        <f t="shared" si="37"/>
        <v>0</v>
      </c>
      <c r="BI171" s="151">
        <f t="shared" si="38"/>
        <v>0</v>
      </c>
      <c r="BJ171" s="14" t="s">
        <v>86</v>
      </c>
      <c r="BK171" s="151">
        <f t="shared" si="39"/>
        <v>0</v>
      </c>
      <c r="BL171" s="14" t="s">
        <v>257</v>
      </c>
      <c r="BM171" s="150" t="s">
        <v>1210</v>
      </c>
    </row>
    <row r="172" spans="1:65" s="2" customFormat="1" ht="22.8">
      <c r="A172" s="29"/>
      <c r="B172" s="137"/>
      <c r="C172" s="138" t="s">
        <v>341</v>
      </c>
      <c r="D172" s="138" t="s">
        <v>153</v>
      </c>
      <c r="E172" s="139" t="s">
        <v>1211</v>
      </c>
      <c r="F172" s="140" t="s">
        <v>1212</v>
      </c>
      <c r="G172" s="141" t="s">
        <v>172</v>
      </c>
      <c r="H172" s="142">
        <v>1</v>
      </c>
      <c r="I172" s="143"/>
      <c r="J172" s="143"/>
      <c r="K172" s="144">
        <f t="shared" si="27"/>
        <v>0</v>
      </c>
      <c r="L172" s="140" t="s">
        <v>173</v>
      </c>
      <c r="M172" s="30"/>
      <c r="N172" s="145" t="s">
        <v>1</v>
      </c>
      <c r="O172" s="146" t="s">
        <v>41</v>
      </c>
      <c r="P172" s="147">
        <f t="shared" si="28"/>
        <v>0</v>
      </c>
      <c r="Q172" s="147">
        <f t="shared" si="29"/>
        <v>0</v>
      </c>
      <c r="R172" s="147">
        <f t="shared" si="30"/>
        <v>0</v>
      </c>
      <c r="S172" s="55"/>
      <c r="T172" s="148">
        <f t="shared" si="31"/>
        <v>0</v>
      </c>
      <c r="U172" s="148">
        <v>5.0000000000000001E-4</v>
      </c>
      <c r="V172" s="148">
        <f t="shared" si="32"/>
        <v>5.0000000000000001E-4</v>
      </c>
      <c r="W172" s="148">
        <v>0</v>
      </c>
      <c r="X172" s="149">
        <f t="shared" si="33"/>
        <v>0</v>
      </c>
      <c r="Y172" s="29"/>
      <c r="Z172" s="29"/>
      <c r="AA172" s="29"/>
      <c r="AB172" s="29"/>
      <c r="AC172" s="29"/>
      <c r="AD172" s="29"/>
      <c r="AE172" s="29"/>
      <c r="AR172" s="150" t="s">
        <v>257</v>
      </c>
      <c r="AT172" s="150" t="s">
        <v>153</v>
      </c>
      <c r="AU172" s="150" t="s">
        <v>88</v>
      </c>
      <c r="AY172" s="14" t="s">
        <v>152</v>
      </c>
      <c r="BE172" s="151">
        <f t="shared" si="34"/>
        <v>0</v>
      </c>
      <c r="BF172" s="151">
        <f t="shared" si="35"/>
        <v>0</v>
      </c>
      <c r="BG172" s="151">
        <f t="shared" si="36"/>
        <v>0</v>
      </c>
      <c r="BH172" s="151">
        <f t="shared" si="37"/>
        <v>0</v>
      </c>
      <c r="BI172" s="151">
        <f t="shared" si="38"/>
        <v>0</v>
      </c>
      <c r="BJ172" s="14" t="s">
        <v>86</v>
      </c>
      <c r="BK172" s="151">
        <f t="shared" si="39"/>
        <v>0</v>
      </c>
      <c r="BL172" s="14" t="s">
        <v>257</v>
      </c>
      <c r="BM172" s="150" t="s">
        <v>1213</v>
      </c>
    </row>
    <row r="173" spans="1:65" s="2" customFormat="1" ht="22.8">
      <c r="A173" s="29"/>
      <c r="B173" s="137"/>
      <c r="C173" s="138" t="s">
        <v>345</v>
      </c>
      <c r="D173" s="138" t="s">
        <v>153</v>
      </c>
      <c r="E173" s="139" t="s">
        <v>1214</v>
      </c>
      <c r="F173" s="140" t="s">
        <v>1215</v>
      </c>
      <c r="G173" s="141" t="s">
        <v>172</v>
      </c>
      <c r="H173" s="142">
        <v>1</v>
      </c>
      <c r="I173" s="143"/>
      <c r="J173" s="143"/>
      <c r="K173" s="144">
        <f t="shared" si="27"/>
        <v>0</v>
      </c>
      <c r="L173" s="140" t="s">
        <v>173</v>
      </c>
      <c r="M173" s="30"/>
      <c r="N173" s="145" t="s">
        <v>1</v>
      </c>
      <c r="O173" s="146" t="s">
        <v>41</v>
      </c>
      <c r="P173" s="147">
        <f t="shared" si="28"/>
        <v>0</v>
      </c>
      <c r="Q173" s="147">
        <f t="shared" si="29"/>
        <v>0</v>
      </c>
      <c r="R173" s="147">
        <f t="shared" si="30"/>
        <v>0</v>
      </c>
      <c r="S173" s="55"/>
      <c r="T173" s="148">
        <f t="shared" si="31"/>
        <v>0</v>
      </c>
      <c r="U173" s="148">
        <v>3.1E-4</v>
      </c>
      <c r="V173" s="148">
        <f t="shared" si="32"/>
        <v>3.1E-4</v>
      </c>
      <c r="W173" s="148">
        <v>0</v>
      </c>
      <c r="X173" s="149">
        <f t="shared" si="33"/>
        <v>0</v>
      </c>
      <c r="Y173" s="29"/>
      <c r="Z173" s="29"/>
      <c r="AA173" s="29"/>
      <c r="AB173" s="29"/>
      <c r="AC173" s="29"/>
      <c r="AD173" s="29"/>
      <c r="AE173" s="29"/>
      <c r="AR173" s="150" t="s">
        <v>257</v>
      </c>
      <c r="AT173" s="150" t="s">
        <v>153</v>
      </c>
      <c r="AU173" s="150" t="s">
        <v>88</v>
      </c>
      <c r="AY173" s="14" t="s">
        <v>152</v>
      </c>
      <c r="BE173" s="151">
        <f t="shared" si="34"/>
        <v>0</v>
      </c>
      <c r="BF173" s="151">
        <f t="shared" si="35"/>
        <v>0</v>
      </c>
      <c r="BG173" s="151">
        <f t="shared" si="36"/>
        <v>0</v>
      </c>
      <c r="BH173" s="151">
        <f t="shared" si="37"/>
        <v>0</v>
      </c>
      <c r="BI173" s="151">
        <f t="shared" si="38"/>
        <v>0</v>
      </c>
      <c r="BJ173" s="14" t="s">
        <v>86</v>
      </c>
      <c r="BK173" s="151">
        <f t="shared" si="39"/>
        <v>0</v>
      </c>
      <c r="BL173" s="14" t="s">
        <v>257</v>
      </c>
      <c r="BM173" s="150" t="s">
        <v>1216</v>
      </c>
    </row>
    <row r="174" spans="1:65" s="2" customFormat="1" ht="24.15" customHeight="1">
      <c r="A174" s="29"/>
      <c r="B174" s="137"/>
      <c r="C174" s="138" t="s">
        <v>349</v>
      </c>
      <c r="D174" s="138" t="s">
        <v>153</v>
      </c>
      <c r="E174" s="139" t="s">
        <v>1217</v>
      </c>
      <c r="F174" s="140" t="s">
        <v>1218</v>
      </c>
      <c r="G174" s="141" t="s">
        <v>156</v>
      </c>
      <c r="H174" s="142">
        <v>1</v>
      </c>
      <c r="I174" s="143"/>
      <c r="J174" s="143"/>
      <c r="K174" s="144">
        <f t="shared" si="27"/>
        <v>0</v>
      </c>
      <c r="L174" s="140" t="s">
        <v>173</v>
      </c>
      <c r="M174" s="30"/>
      <c r="N174" s="145" t="s">
        <v>1</v>
      </c>
      <c r="O174" s="146" t="s">
        <v>41</v>
      </c>
      <c r="P174" s="147">
        <f t="shared" si="28"/>
        <v>0</v>
      </c>
      <c r="Q174" s="147">
        <f t="shared" si="29"/>
        <v>0</v>
      </c>
      <c r="R174" s="147">
        <f t="shared" si="30"/>
        <v>0</v>
      </c>
      <c r="S174" s="55"/>
      <c r="T174" s="148">
        <f t="shared" si="31"/>
        <v>0</v>
      </c>
      <c r="U174" s="148">
        <v>2.92E-2</v>
      </c>
      <c r="V174" s="148">
        <f t="shared" si="32"/>
        <v>2.92E-2</v>
      </c>
      <c r="W174" s="148">
        <v>0</v>
      </c>
      <c r="X174" s="149">
        <f t="shared" si="33"/>
        <v>0</v>
      </c>
      <c r="Y174" s="29"/>
      <c r="Z174" s="29"/>
      <c r="AA174" s="29"/>
      <c r="AB174" s="29"/>
      <c r="AC174" s="29"/>
      <c r="AD174" s="29"/>
      <c r="AE174" s="29"/>
      <c r="AR174" s="150" t="s">
        <v>257</v>
      </c>
      <c r="AT174" s="150" t="s">
        <v>153</v>
      </c>
      <c r="AU174" s="150" t="s">
        <v>88</v>
      </c>
      <c r="AY174" s="14" t="s">
        <v>152</v>
      </c>
      <c r="BE174" s="151">
        <f t="shared" si="34"/>
        <v>0</v>
      </c>
      <c r="BF174" s="151">
        <f t="shared" si="35"/>
        <v>0</v>
      </c>
      <c r="BG174" s="151">
        <f t="shared" si="36"/>
        <v>0</v>
      </c>
      <c r="BH174" s="151">
        <f t="shared" si="37"/>
        <v>0</v>
      </c>
      <c r="BI174" s="151">
        <f t="shared" si="38"/>
        <v>0</v>
      </c>
      <c r="BJ174" s="14" t="s">
        <v>86</v>
      </c>
      <c r="BK174" s="151">
        <f t="shared" si="39"/>
        <v>0</v>
      </c>
      <c r="BL174" s="14" t="s">
        <v>257</v>
      </c>
      <c r="BM174" s="150" t="s">
        <v>1219</v>
      </c>
    </row>
    <row r="175" spans="1:65" s="2" customFormat="1" ht="24.15" customHeight="1">
      <c r="A175" s="29"/>
      <c r="B175" s="137"/>
      <c r="C175" s="138" t="s">
        <v>353</v>
      </c>
      <c r="D175" s="138" t="s">
        <v>153</v>
      </c>
      <c r="E175" s="139" t="s">
        <v>1220</v>
      </c>
      <c r="F175" s="140" t="s">
        <v>1221</v>
      </c>
      <c r="G175" s="141" t="s">
        <v>156</v>
      </c>
      <c r="H175" s="142">
        <v>1</v>
      </c>
      <c r="I175" s="143"/>
      <c r="J175" s="143"/>
      <c r="K175" s="144">
        <f t="shared" si="27"/>
        <v>0</v>
      </c>
      <c r="L175" s="140" t="s">
        <v>173</v>
      </c>
      <c r="M175" s="30"/>
      <c r="N175" s="145" t="s">
        <v>1</v>
      </c>
      <c r="O175" s="146" t="s">
        <v>41</v>
      </c>
      <c r="P175" s="147">
        <f t="shared" si="28"/>
        <v>0</v>
      </c>
      <c r="Q175" s="147">
        <f t="shared" si="29"/>
        <v>0</v>
      </c>
      <c r="R175" s="147">
        <f t="shared" si="30"/>
        <v>0</v>
      </c>
      <c r="S175" s="55"/>
      <c r="T175" s="148">
        <f t="shared" si="31"/>
        <v>0</v>
      </c>
      <c r="U175" s="148">
        <v>2E-3</v>
      </c>
      <c r="V175" s="148">
        <f t="shared" si="32"/>
        <v>2E-3</v>
      </c>
      <c r="W175" s="148">
        <v>0</v>
      </c>
      <c r="X175" s="149">
        <f t="shared" si="33"/>
        <v>0</v>
      </c>
      <c r="Y175" s="29"/>
      <c r="Z175" s="29"/>
      <c r="AA175" s="29"/>
      <c r="AB175" s="29"/>
      <c r="AC175" s="29"/>
      <c r="AD175" s="29"/>
      <c r="AE175" s="29"/>
      <c r="AR175" s="150" t="s">
        <v>257</v>
      </c>
      <c r="AT175" s="150" t="s">
        <v>153</v>
      </c>
      <c r="AU175" s="150" t="s">
        <v>88</v>
      </c>
      <c r="AY175" s="14" t="s">
        <v>152</v>
      </c>
      <c r="BE175" s="151">
        <f t="shared" si="34"/>
        <v>0</v>
      </c>
      <c r="BF175" s="151">
        <f t="shared" si="35"/>
        <v>0</v>
      </c>
      <c r="BG175" s="151">
        <f t="shared" si="36"/>
        <v>0</v>
      </c>
      <c r="BH175" s="151">
        <f t="shared" si="37"/>
        <v>0</v>
      </c>
      <c r="BI175" s="151">
        <f t="shared" si="38"/>
        <v>0</v>
      </c>
      <c r="BJ175" s="14" t="s">
        <v>86</v>
      </c>
      <c r="BK175" s="151">
        <f t="shared" si="39"/>
        <v>0</v>
      </c>
      <c r="BL175" s="14" t="s">
        <v>257</v>
      </c>
      <c r="BM175" s="150" t="s">
        <v>1222</v>
      </c>
    </row>
    <row r="176" spans="1:65" s="2" customFormat="1" ht="24.15" customHeight="1">
      <c r="A176" s="29"/>
      <c r="B176" s="137"/>
      <c r="C176" s="138" t="s">
        <v>98</v>
      </c>
      <c r="D176" s="138" t="s">
        <v>153</v>
      </c>
      <c r="E176" s="139" t="s">
        <v>1223</v>
      </c>
      <c r="F176" s="140" t="s">
        <v>1224</v>
      </c>
      <c r="G176" s="141" t="s">
        <v>325</v>
      </c>
      <c r="H176" s="142">
        <v>113</v>
      </c>
      <c r="I176" s="143"/>
      <c r="J176" s="143"/>
      <c r="K176" s="144">
        <f t="shared" si="27"/>
        <v>0</v>
      </c>
      <c r="L176" s="140" t="s">
        <v>173</v>
      </c>
      <c r="M176" s="30"/>
      <c r="N176" s="145" t="s">
        <v>1</v>
      </c>
      <c r="O176" s="146" t="s">
        <v>41</v>
      </c>
      <c r="P176" s="147">
        <f t="shared" si="28"/>
        <v>0</v>
      </c>
      <c r="Q176" s="147">
        <f t="shared" si="29"/>
        <v>0</v>
      </c>
      <c r="R176" s="147">
        <f t="shared" si="30"/>
        <v>0</v>
      </c>
      <c r="S176" s="55"/>
      <c r="T176" s="148">
        <f t="shared" si="31"/>
        <v>0</v>
      </c>
      <c r="U176" s="148">
        <v>1.9000000000000001E-4</v>
      </c>
      <c r="V176" s="148">
        <f t="shared" si="32"/>
        <v>2.147E-2</v>
      </c>
      <c r="W176" s="148">
        <v>0</v>
      </c>
      <c r="X176" s="149">
        <f t="shared" si="33"/>
        <v>0</v>
      </c>
      <c r="Y176" s="29"/>
      <c r="Z176" s="29"/>
      <c r="AA176" s="29"/>
      <c r="AB176" s="29"/>
      <c r="AC176" s="29"/>
      <c r="AD176" s="29"/>
      <c r="AE176" s="29"/>
      <c r="AR176" s="150" t="s">
        <v>257</v>
      </c>
      <c r="AT176" s="150" t="s">
        <v>153</v>
      </c>
      <c r="AU176" s="150" t="s">
        <v>88</v>
      </c>
      <c r="AY176" s="14" t="s">
        <v>152</v>
      </c>
      <c r="BE176" s="151">
        <f t="shared" si="34"/>
        <v>0</v>
      </c>
      <c r="BF176" s="151">
        <f t="shared" si="35"/>
        <v>0</v>
      </c>
      <c r="BG176" s="151">
        <f t="shared" si="36"/>
        <v>0</v>
      </c>
      <c r="BH176" s="151">
        <f t="shared" si="37"/>
        <v>0</v>
      </c>
      <c r="BI176" s="151">
        <f t="shared" si="38"/>
        <v>0</v>
      </c>
      <c r="BJ176" s="14" t="s">
        <v>86</v>
      </c>
      <c r="BK176" s="151">
        <f t="shared" si="39"/>
        <v>0</v>
      </c>
      <c r="BL176" s="14" t="s">
        <v>257</v>
      </c>
      <c r="BM176" s="150" t="s">
        <v>1225</v>
      </c>
    </row>
    <row r="177" spans="1:65" s="2" customFormat="1" ht="22.8">
      <c r="A177" s="29"/>
      <c r="B177" s="137"/>
      <c r="C177" s="138" t="s">
        <v>458</v>
      </c>
      <c r="D177" s="138" t="s">
        <v>153</v>
      </c>
      <c r="E177" s="139" t="s">
        <v>1226</v>
      </c>
      <c r="F177" s="140" t="s">
        <v>1227</v>
      </c>
      <c r="G177" s="141" t="s">
        <v>325</v>
      </c>
      <c r="H177" s="142">
        <v>101</v>
      </c>
      <c r="I177" s="143"/>
      <c r="J177" s="143"/>
      <c r="K177" s="144">
        <f t="shared" si="27"/>
        <v>0</v>
      </c>
      <c r="L177" s="140" t="s">
        <v>173</v>
      </c>
      <c r="M177" s="30"/>
      <c r="N177" s="145" t="s">
        <v>1</v>
      </c>
      <c r="O177" s="146" t="s">
        <v>41</v>
      </c>
      <c r="P177" s="147">
        <f t="shared" si="28"/>
        <v>0</v>
      </c>
      <c r="Q177" s="147">
        <f t="shared" si="29"/>
        <v>0</v>
      </c>
      <c r="R177" s="147">
        <f t="shared" si="30"/>
        <v>0</v>
      </c>
      <c r="S177" s="55"/>
      <c r="T177" s="148">
        <f t="shared" si="31"/>
        <v>0</v>
      </c>
      <c r="U177" s="148">
        <v>1.0000000000000001E-5</v>
      </c>
      <c r="V177" s="148">
        <f t="shared" si="32"/>
        <v>1.01E-3</v>
      </c>
      <c r="W177" s="148">
        <v>0</v>
      </c>
      <c r="X177" s="149">
        <f t="shared" si="33"/>
        <v>0</v>
      </c>
      <c r="Y177" s="29"/>
      <c r="Z177" s="29"/>
      <c r="AA177" s="29"/>
      <c r="AB177" s="29"/>
      <c r="AC177" s="29"/>
      <c r="AD177" s="29"/>
      <c r="AE177" s="29"/>
      <c r="AR177" s="150" t="s">
        <v>257</v>
      </c>
      <c r="AT177" s="150" t="s">
        <v>153</v>
      </c>
      <c r="AU177" s="150" t="s">
        <v>88</v>
      </c>
      <c r="AY177" s="14" t="s">
        <v>152</v>
      </c>
      <c r="BE177" s="151">
        <f t="shared" si="34"/>
        <v>0</v>
      </c>
      <c r="BF177" s="151">
        <f t="shared" si="35"/>
        <v>0</v>
      </c>
      <c r="BG177" s="151">
        <f t="shared" si="36"/>
        <v>0</v>
      </c>
      <c r="BH177" s="151">
        <f t="shared" si="37"/>
        <v>0</v>
      </c>
      <c r="BI177" s="151">
        <f t="shared" si="38"/>
        <v>0</v>
      </c>
      <c r="BJ177" s="14" t="s">
        <v>86</v>
      </c>
      <c r="BK177" s="151">
        <f t="shared" si="39"/>
        <v>0</v>
      </c>
      <c r="BL177" s="14" t="s">
        <v>257</v>
      </c>
      <c r="BM177" s="150" t="s">
        <v>1228</v>
      </c>
    </row>
    <row r="178" spans="1:65" s="2" customFormat="1" ht="24.15" customHeight="1">
      <c r="A178" s="29"/>
      <c r="B178" s="137"/>
      <c r="C178" s="138" t="s">
        <v>460</v>
      </c>
      <c r="D178" s="138" t="s">
        <v>153</v>
      </c>
      <c r="E178" s="139" t="s">
        <v>1229</v>
      </c>
      <c r="F178" s="140" t="s">
        <v>1230</v>
      </c>
      <c r="G178" s="141" t="s">
        <v>304</v>
      </c>
      <c r="H178" s="170"/>
      <c r="I178" s="143"/>
      <c r="J178" s="143"/>
      <c r="K178" s="144">
        <f t="shared" si="27"/>
        <v>0</v>
      </c>
      <c r="L178" s="140" t="s">
        <v>173</v>
      </c>
      <c r="M178" s="30"/>
      <c r="N178" s="145" t="s">
        <v>1</v>
      </c>
      <c r="O178" s="146" t="s">
        <v>41</v>
      </c>
      <c r="P178" s="147">
        <f t="shared" si="28"/>
        <v>0</v>
      </c>
      <c r="Q178" s="147">
        <f t="shared" si="29"/>
        <v>0</v>
      </c>
      <c r="R178" s="147">
        <f t="shared" si="30"/>
        <v>0</v>
      </c>
      <c r="S178" s="55"/>
      <c r="T178" s="148">
        <f t="shared" si="31"/>
        <v>0</v>
      </c>
      <c r="U178" s="148">
        <v>0</v>
      </c>
      <c r="V178" s="148">
        <f t="shared" si="32"/>
        <v>0</v>
      </c>
      <c r="W178" s="148">
        <v>0</v>
      </c>
      <c r="X178" s="149">
        <f t="shared" si="33"/>
        <v>0</v>
      </c>
      <c r="Y178" s="29"/>
      <c r="Z178" s="29"/>
      <c r="AA178" s="29"/>
      <c r="AB178" s="29"/>
      <c r="AC178" s="29"/>
      <c r="AD178" s="29"/>
      <c r="AE178" s="29"/>
      <c r="AR178" s="150" t="s">
        <v>257</v>
      </c>
      <c r="AT178" s="150" t="s">
        <v>153</v>
      </c>
      <c r="AU178" s="150" t="s">
        <v>88</v>
      </c>
      <c r="AY178" s="14" t="s">
        <v>152</v>
      </c>
      <c r="BE178" s="151">
        <f t="shared" si="34"/>
        <v>0</v>
      </c>
      <c r="BF178" s="151">
        <f t="shared" si="35"/>
        <v>0</v>
      </c>
      <c r="BG178" s="151">
        <f t="shared" si="36"/>
        <v>0</v>
      </c>
      <c r="BH178" s="151">
        <f t="shared" si="37"/>
        <v>0</v>
      </c>
      <c r="BI178" s="151">
        <f t="shared" si="38"/>
        <v>0</v>
      </c>
      <c r="BJ178" s="14" t="s">
        <v>86</v>
      </c>
      <c r="BK178" s="151">
        <f t="shared" si="39"/>
        <v>0</v>
      </c>
      <c r="BL178" s="14" t="s">
        <v>257</v>
      </c>
      <c r="BM178" s="150" t="s">
        <v>1231</v>
      </c>
    </row>
    <row r="179" spans="1:65" s="12" customFormat="1" ht="22.8" customHeight="1">
      <c r="B179" s="125"/>
      <c r="D179" s="126" t="s">
        <v>77</v>
      </c>
      <c r="E179" s="152" t="s">
        <v>1232</v>
      </c>
      <c r="F179" s="152" t="s">
        <v>1233</v>
      </c>
      <c r="I179" s="128"/>
      <c r="J179" s="128"/>
      <c r="K179" s="153">
        <f>BK179</f>
        <v>0</v>
      </c>
      <c r="M179" s="125"/>
      <c r="N179" s="130"/>
      <c r="O179" s="131"/>
      <c r="P179" s="131"/>
      <c r="Q179" s="132">
        <f>SUM(Q180:Q193)</f>
        <v>0</v>
      </c>
      <c r="R179" s="132">
        <f>SUM(R180:R193)</f>
        <v>0</v>
      </c>
      <c r="S179" s="131"/>
      <c r="T179" s="133">
        <f>SUM(T180:T193)</f>
        <v>0</v>
      </c>
      <c r="U179" s="131"/>
      <c r="V179" s="133">
        <f>SUM(V180:V193)</f>
        <v>0.21319000000000002</v>
      </c>
      <c r="W179" s="131"/>
      <c r="X179" s="134">
        <f>SUM(X180:X193)</f>
        <v>0</v>
      </c>
      <c r="AR179" s="126" t="s">
        <v>88</v>
      </c>
      <c r="AT179" s="135" t="s">
        <v>77</v>
      </c>
      <c r="AU179" s="135" t="s">
        <v>86</v>
      </c>
      <c r="AY179" s="126" t="s">
        <v>152</v>
      </c>
      <c r="BK179" s="136">
        <f>SUM(BK180:BK193)</f>
        <v>0</v>
      </c>
    </row>
    <row r="180" spans="1:65" s="2" customFormat="1" ht="24.15" customHeight="1">
      <c r="A180" s="29"/>
      <c r="B180" s="137"/>
      <c r="C180" s="138" t="s">
        <v>462</v>
      </c>
      <c r="D180" s="138" t="s">
        <v>153</v>
      </c>
      <c r="E180" s="139" t="s">
        <v>1234</v>
      </c>
      <c r="F180" s="140" t="s">
        <v>1235</v>
      </c>
      <c r="G180" s="141" t="s">
        <v>156</v>
      </c>
      <c r="H180" s="142">
        <v>4</v>
      </c>
      <c r="I180" s="143"/>
      <c r="J180" s="143"/>
      <c r="K180" s="144">
        <f t="shared" ref="K180:K193" si="40">ROUND(P180*H180,2)</f>
        <v>0</v>
      </c>
      <c r="L180" s="140" t="s">
        <v>173</v>
      </c>
      <c r="M180" s="30"/>
      <c r="N180" s="145" t="s">
        <v>1</v>
      </c>
      <c r="O180" s="146" t="s">
        <v>41</v>
      </c>
      <c r="P180" s="147">
        <f t="shared" ref="P180:P193" si="41">I180+J180</f>
        <v>0</v>
      </c>
      <c r="Q180" s="147">
        <f t="shared" ref="Q180:Q193" si="42">ROUND(I180*H180,2)</f>
        <v>0</v>
      </c>
      <c r="R180" s="147">
        <f t="shared" ref="R180:R193" si="43">ROUND(J180*H180,2)</f>
        <v>0</v>
      </c>
      <c r="S180" s="55"/>
      <c r="T180" s="148">
        <f t="shared" ref="T180:T193" si="44">S180*H180</f>
        <v>0</v>
      </c>
      <c r="U180" s="148">
        <v>1.6969999999999999E-2</v>
      </c>
      <c r="V180" s="148">
        <f t="shared" ref="V180:V193" si="45">U180*H180</f>
        <v>6.7879999999999996E-2</v>
      </c>
      <c r="W180" s="148">
        <v>0</v>
      </c>
      <c r="X180" s="149">
        <f t="shared" ref="X180:X193" si="46">W180*H180</f>
        <v>0</v>
      </c>
      <c r="Y180" s="29"/>
      <c r="Z180" s="29"/>
      <c r="AA180" s="29"/>
      <c r="AB180" s="29"/>
      <c r="AC180" s="29"/>
      <c r="AD180" s="29"/>
      <c r="AE180" s="29"/>
      <c r="AR180" s="150" t="s">
        <v>257</v>
      </c>
      <c r="AT180" s="150" t="s">
        <v>153</v>
      </c>
      <c r="AU180" s="150" t="s">
        <v>88</v>
      </c>
      <c r="AY180" s="14" t="s">
        <v>152</v>
      </c>
      <c r="BE180" s="151">
        <f t="shared" ref="BE180:BE193" si="47">IF(O180="základní",K180,0)</f>
        <v>0</v>
      </c>
      <c r="BF180" s="151">
        <f t="shared" ref="BF180:BF193" si="48">IF(O180="snížená",K180,0)</f>
        <v>0</v>
      </c>
      <c r="BG180" s="151">
        <f t="shared" ref="BG180:BG193" si="49">IF(O180="zákl. přenesená",K180,0)</f>
        <v>0</v>
      </c>
      <c r="BH180" s="151">
        <f t="shared" ref="BH180:BH193" si="50">IF(O180="sníž. přenesená",K180,0)</f>
        <v>0</v>
      </c>
      <c r="BI180" s="151">
        <f t="shared" ref="BI180:BI193" si="51">IF(O180="nulová",K180,0)</f>
        <v>0</v>
      </c>
      <c r="BJ180" s="14" t="s">
        <v>86</v>
      </c>
      <c r="BK180" s="151">
        <f t="shared" ref="BK180:BK193" si="52">ROUND(P180*H180,2)</f>
        <v>0</v>
      </c>
      <c r="BL180" s="14" t="s">
        <v>257</v>
      </c>
      <c r="BM180" s="150" t="s">
        <v>1236</v>
      </c>
    </row>
    <row r="181" spans="1:65" s="2" customFormat="1" ht="24.15" customHeight="1">
      <c r="A181" s="29"/>
      <c r="B181" s="137"/>
      <c r="C181" s="138" t="s">
        <v>464</v>
      </c>
      <c r="D181" s="138" t="s">
        <v>153</v>
      </c>
      <c r="E181" s="139" t="s">
        <v>1237</v>
      </c>
      <c r="F181" s="140" t="s">
        <v>1235</v>
      </c>
      <c r="G181" s="141" t="s">
        <v>156</v>
      </c>
      <c r="H181" s="142">
        <v>1</v>
      </c>
      <c r="I181" s="143"/>
      <c r="J181" s="143"/>
      <c r="K181" s="144">
        <f t="shared" si="40"/>
        <v>0</v>
      </c>
      <c r="L181" s="140" t="s">
        <v>1</v>
      </c>
      <c r="M181" s="30"/>
      <c r="N181" s="145" t="s">
        <v>1</v>
      </c>
      <c r="O181" s="146" t="s">
        <v>41</v>
      </c>
      <c r="P181" s="147">
        <f t="shared" si="41"/>
        <v>0</v>
      </c>
      <c r="Q181" s="147">
        <f t="shared" si="42"/>
        <v>0</v>
      </c>
      <c r="R181" s="147">
        <f t="shared" si="43"/>
        <v>0</v>
      </c>
      <c r="S181" s="55"/>
      <c r="T181" s="148">
        <f t="shared" si="44"/>
        <v>0</v>
      </c>
      <c r="U181" s="148">
        <v>1.6969999999999999E-2</v>
      </c>
      <c r="V181" s="148">
        <f t="shared" si="45"/>
        <v>1.6969999999999999E-2</v>
      </c>
      <c r="W181" s="148">
        <v>0</v>
      </c>
      <c r="X181" s="149">
        <f t="shared" si="46"/>
        <v>0</v>
      </c>
      <c r="Y181" s="29"/>
      <c r="Z181" s="29"/>
      <c r="AA181" s="29"/>
      <c r="AB181" s="29"/>
      <c r="AC181" s="29"/>
      <c r="AD181" s="29"/>
      <c r="AE181" s="29"/>
      <c r="AR181" s="150" t="s">
        <v>257</v>
      </c>
      <c r="AT181" s="150" t="s">
        <v>153</v>
      </c>
      <c r="AU181" s="150" t="s">
        <v>88</v>
      </c>
      <c r="AY181" s="14" t="s">
        <v>152</v>
      </c>
      <c r="BE181" s="151">
        <f t="shared" si="47"/>
        <v>0</v>
      </c>
      <c r="BF181" s="151">
        <f t="shared" si="48"/>
        <v>0</v>
      </c>
      <c r="BG181" s="151">
        <f t="shared" si="49"/>
        <v>0</v>
      </c>
      <c r="BH181" s="151">
        <f t="shared" si="50"/>
        <v>0</v>
      </c>
      <c r="BI181" s="151">
        <f t="shared" si="51"/>
        <v>0</v>
      </c>
      <c r="BJ181" s="14" t="s">
        <v>86</v>
      </c>
      <c r="BK181" s="151">
        <f t="shared" si="52"/>
        <v>0</v>
      </c>
      <c r="BL181" s="14" t="s">
        <v>257</v>
      </c>
      <c r="BM181" s="150" t="s">
        <v>1238</v>
      </c>
    </row>
    <row r="182" spans="1:65" s="2" customFormat="1" ht="24.15" customHeight="1">
      <c r="A182" s="29"/>
      <c r="B182" s="137"/>
      <c r="C182" s="138" t="s">
        <v>466</v>
      </c>
      <c r="D182" s="138" t="s">
        <v>153</v>
      </c>
      <c r="E182" s="139" t="s">
        <v>1239</v>
      </c>
      <c r="F182" s="140" t="s">
        <v>1240</v>
      </c>
      <c r="G182" s="141" t="s">
        <v>156</v>
      </c>
      <c r="H182" s="142">
        <v>3</v>
      </c>
      <c r="I182" s="143"/>
      <c r="J182" s="143"/>
      <c r="K182" s="144">
        <f t="shared" si="40"/>
        <v>0</v>
      </c>
      <c r="L182" s="140" t="s">
        <v>173</v>
      </c>
      <c r="M182" s="30"/>
      <c r="N182" s="145" t="s">
        <v>1</v>
      </c>
      <c r="O182" s="146" t="s">
        <v>41</v>
      </c>
      <c r="P182" s="147">
        <f t="shared" si="41"/>
        <v>0</v>
      </c>
      <c r="Q182" s="147">
        <f t="shared" si="42"/>
        <v>0</v>
      </c>
      <c r="R182" s="147">
        <f t="shared" si="43"/>
        <v>0</v>
      </c>
      <c r="S182" s="55"/>
      <c r="T182" s="148">
        <f t="shared" si="44"/>
        <v>0</v>
      </c>
      <c r="U182" s="148">
        <v>1.4970000000000001E-2</v>
      </c>
      <c r="V182" s="148">
        <f t="shared" si="45"/>
        <v>4.4910000000000005E-2</v>
      </c>
      <c r="W182" s="148">
        <v>0</v>
      </c>
      <c r="X182" s="149">
        <f t="shared" si="46"/>
        <v>0</v>
      </c>
      <c r="Y182" s="29"/>
      <c r="Z182" s="29"/>
      <c r="AA182" s="29"/>
      <c r="AB182" s="29"/>
      <c r="AC182" s="29"/>
      <c r="AD182" s="29"/>
      <c r="AE182" s="29"/>
      <c r="AR182" s="150" t="s">
        <v>257</v>
      </c>
      <c r="AT182" s="150" t="s">
        <v>153</v>
      </c>
      <c r="AU182" s="150" t="s">
        <v>88</v>
      </c>
      <c r="AY182" s="14" t="s">
        <v>152</v>
      </c>
      <c r="BE182" s="151">
        <f t="shared" si="47"/>
        <v>0</v>
      </c>
      <c r="BF182" s="151">
        <f t="shared" si="48"/>
        <v>0</v>
      </c>
      <c r="BG182" s="151">
        <f t="shared" si="49"/>
        <v>0</v>
      </c>
      <c r="BH182" s="151">
        <f t="shared" si="50"/>
        <v>0</v>
      </c>
      <c r="BI182" s="151">
        <f t="shared" si="51"/>
        <v>0</v>
      </c>
      <c r="BJ182" s="14" t="s">
        <v>86</v>
      </c>
      <c r="BK182" s="151">
        <f t="shared" si="52"/>
        <v>0</v>
      </c>
      <c r="BL182" s="14" t="s">
        <v>257</v>
      </c>
      <c r="BM182" s="150" t="s">
        <v>1241</v>
      </c>
    </row>
    <row r="183" spans="1:65" s="2" customFormat="1" ht="24.15" customHeight="1">
      <c r="A183" s="29"/>
      <c r="B183" s="137"/>
      <c r="C183" s="138" t="s">
        <v>468</v>
      </c>
      <c r="D183" s="138" t="s">
        <v>153</v>
      </c>
      <c r="E183" s="139" t="s">
        <v>1242</v>
      </c>
      <c r="F183" s="140" t="s">
        <v>1243</v>
      </c>
      <c r="G183" s="141" t="s">
        <v>156</v>
      </c>
      <c r="H183" s="142">
        <v>1</v>
      </c>
      <c r="I183" s="143"/>
      <c r="J183" s="143"/>
      <c r="K183" s="144">
        <f t="shared" si="40"/>
        <v>0</v>
      </c>
      <c r="L183" s="140" t="s">
        <v>173</v>
      </c>
      <c r="M183" s="30"/>
      <c r="N183" s="145" t="s">
        <v>1</v>
      </c>
      <c r="O183" s="146" t="s">
        <v>41</v>
      </c>
      <c r="P183" s="147">
        <f t="shared" si="41"/>
        <v>0</v>
      </c>
      <c r="Q183" s="147">
        <f t="shared" si="42"/>
        <v>0</v>
      </c>
      <c r="R183" s="147">
        <f t="shared" si="43"/>
        <v>0</v>
      </c>
      <c r="S183" s="55"/>
      <c r="T183" s="148">
        <f t="shared" si="44"/>
        <v>0</v>
      </c>
      <c r="U183" s="148">
        <v>9.4599999999999997E-3</v>
      </c>
      <c r="V183" s="148">
        <f t="shared" si="45"/>
        <v>9.4599999999999997E-3</v>
      </c>
      <c r="W183" s="148">
        <v>0</v>
      </c>
      <c r="X183" s="149">
        <f t="shared" si="46"/>
        <v>0</v>
      </c>
      <c r="Y183" s="29"/>
      <c r="Z183" s="29"/>
      <c r="AA183" s="29"/>
      <c r="AB183" s="29"/>
      <c r="AC183" s="29"/>
      <c r="AD183" s="29"/>
      <c r="AE183" s="29"/>
      <c r="AR183" s="150" t="s">
        <v>257</v>
      </c>
      <c r="AT183" s="150" t="s">
        <v>153</v>
      </c>
      <c r="AU183" s="150" t="s">
        <v>88</v>
      </c>
      <c r="AY183" s="14" t="s">
        <v>152</v>
      </c>
      <c r="BE183" s="151">
        <f t="shared" si="47"/>
        <v>0</v>
      </c>
      <c r="BF183" s="151">
        <f t="shared" si="48"/>
        <v>0</v>
      </c>
      <c r="BG183" s="151">
        <f t="shared" si="49"/>
        <v>0</v>
      </c>
      <c r="BH183" s="151">
        <f t="shared" si="50"/>
        <v>0</v>
      </c>
      <c r="BI183" s="151">
        <f t="shared" si="51"/>
        <v>0</v>
      </c>
      <c r="BJ183" s="14" t="s">
        <v>86</v>
      </c>
      <c r="BK183" s="151">
        <f t="shared" si="52"/>
        <v>0</v>
      </c>
      <c r="BL183" s="14" t="s">
        <v>257</v>
      </c>
      <c r="BM183" s="150" t="s">
        <v>1244</v>
      </c>
    </row>
    <row r="184" spans="1:65" s="2" customFormat="1" ht="33" customHeight="1">
      <c r="A184" s="29"/>
      <c r="B184" s="137"/>
      <c r="C184" s="138" t="s">
        <v>472</v>
      </c>
      <c r="D184" s="138" t="s">
        <v>153</v>
      </c>
      <c r="E184" s="139" t="s">
        <v>1245</v>
      </c>
      <c r="F184" s="140" t="s">
        <v>1246</v>
      </c>
      <c r="G184" s="141" t="s">
        <v>156</v>
      </c>
      <c r="H184" s="142">
        <v>2</v>
      </c>
      <c r="I184" s="143"/>
      <c r="J184" s="143"/>
      <c r="K184" s="144">
        <f t="shared" si="40"/>
        <v>0</v>
      </c>
      <c r="L184" s="140" t="s">
        <v>173</v>
      </c>
      <c r="M184" s="30"/>
      <c r="N184" s="145" t="s">
        <v>1</v>
      </c>
      <c r="O184" s="146" t="s">
        <v>41</v>
      </c>
      <c r="P184" s="147">
        <f t="shared" si="41"/>
        <v>0</v>
      </c>
      <c r="Q184" s="147">
        <f t="shared" si="42"/>
        <v>0</v>
      </c>
      <c r="R184" s="147">
        <f t="shared" si="43"/>
        <v>0</v>
      </c>
      <c r="S184" s="55"/>
      <c r="T184" s="148">
        <f t="shared" si="44"/>
        <v>0</v>
      </c>
      <c r="U184" s="148">
        <v>4.9300000000000004E-3</v>
      </c>
      <c r="V184" s="148">
        <f t="shared" si="45"/>
        <v>9.8600000000000007E-3</v>
      </c>
      <c r="W184" s="148">
        <v>0</v>
      </c>
      <c r="X184" s="149">
        <f t="shared" si="46"/>
        <v>0</v>
      </c>
      <c r="Y184" s="29"/>
      <c r="Z184" s="29"/>
      <c r="AA184" s="29"/>
      <c r="AB184" s="29"/>
      <c r="AC184" s="29"/>
      <c r="AD184" s="29"/>
      <c r="AE184" s="29"/>
      <c r="AR184" s="150" t="s">
        <v>257</v>
      </c>
      <c r="AT184" s="150" t="s">
        <v>153</v>
      </c>
      <c r="AU184" s="150" t="s">
        <v>88</v>
      </c>
      <c r="AY184" s="14" t="s">
        <v>152</v>
      </c>
      <c r="BE184" s="151">
        <f t="shared" si="47"/>
        <v>0</v>
      </c>
      <c r="BF184" s="151">
        <f t="shared" si="48"/>
        <v>0</v>
      </c>
      <c r="BG184" s="151">
        <f t="shared" si="49"/>
        <v>0</v>
      </c>
      <c r="BH184" s="151">
        <f t="shared" si="50"/>
        <v>0</v>
      </c>
      <c r="BI184" s="151">
        <f t="shared" si="51"/>
        <v>0</v>
      </c>
      <c r="BJ184" s="14" t="s">
        <v>86</v>
      </c>
      <c r="BK184" s="151">
        <f t="shared" si="52"/>
        <v>0</v>
      </c>
      <c r="BL184" s="14" t="s">
        <v>257</v>
      </c>
      <c r="BM184" s="150" t="s">
        <v>1247</v>
      </c>
    </row>
    <row r="185" spans="1:65" s="2" customFormat="1" ht="24.15" customHeight="1">
      <c r="A185" s="29"/>
      <c r="B185" s="137"/>
      <c r="C185" s="138" t="s">
        <v>476</v>
      </c>
      <c r="D185" s="138" t="s">
        <v>153</v>
      </c>
      <c r="E185" s="139" t="s">
        <v>1248</v>
      </c>
      <c r="F185" s="140" t="s">
        <v>1249</v>
      </c>
      <c r="G185" s="141" t="s">
        <v>156</v>
      </c>
      <c r="H185" s="142">
        <v>1</v>
      </c>
      <c r="I185" s="143"/>
      <c r="J185" s="143"/>
      <c r="K185" s="144">
        <f t="shared" si="40"/>
        <v>0</v>
      </c>
      <c r="L185" s="140" t="s">
        <v>173</v>
      </c>
      <c r="M185" s="30"/>
      <c r="N185" s="145" t="s">
        <v>1</v>
      </c>
      <c r="O185" s="146" t="s">
        <v>41</v>
      </c>
      <c r="P185" s="147">
        <f t="shared" si="41"/>
        <v>0</v>
      </c>
      <c r="Q185" s="147">
        <f t="shared" si="42"/>
        <v>0</v>
      </c>
      <c r="R185" s="147">
        <f t="shared" si="43"/>
        <v>0</v>
      </c>
      <c r="S185" s="55"/>
      <c r="T185" s="148">
        <f t="shared" si="44"/>
        <v>0</v>
      </c>
      <c r="U185" s="148">
        <v>9.8300000000000002E-3</v>
      </c>
      <c r="V185" s="148">
        <f t="shared" si="45"/>
        <v>9.8300000000000002E-3</v>
      </c>
      <c r="W185" s="148">
        <v>0</v>
      </c>
      <c r="X185" s="149">
        <f t="shared" si="46"/>
        <v>0</v>
      </c>
      <c r="Y185" s="29"/>
      <c r="Z185" s="29"/>
      <c r="AA185" s="29"/>
      <c r="AB185" s="29"/>
      <c r="AC185" s="29"/>
      <c r="AD185" s="29"/>
      <c r="AE185" s="29"/>
      <c r="AR185" s="150" t="s">
        <v>257</v>
      </c>
      <c r="AT185" s="150" t="s">
        <v>153</v>
      </c>
      <c r="AU185" s="150" t="s">
        <v>88</v>
      </c>
      <c r="AY185" s="14" t="s">
        <v>152</v>
      </c>
      <c r="BE185" s="151">
        <f t="shared" si="47"/>
        <v>0</v>
      </c>
      <c r="BF185" s="151">
        <f t="shared" si="48"/>
        <v>0</v>
      </c>
      <c r="BG185" s="151">
        <f t="shared" si="49"/>
        <v>0</v>
      </c>
      <c r="BH185" s="151">
        <f t="shared" si="50"/>
        <v>0</v>
      </c>
      <c r="BI185" s="151">
        <f t="shared" si="51"/>
        <v>0</v>
      </c>
      <c r="BJ185" s="14" t="s">
        <v>86</v>
      </c>
      <c r="BK185" s="151">
        <f t="shared" si="52"/>
        <v>0</v>
      </c>
      <c r="BL185" s="14" t="s">
        <v>257</v>
      </c>
      <c r="BM185" s="150" t="s">
        <v>1250</v>
      </c>
    </row>
    <row r="186" spans="1:65" s="2" customFormat="1" ht="24.15" customHeight="1">
      <c r="A186" s="29"/>
      <c r="B186" s="137"/>
      <c r="C186" s="138" t="s">
        <v>480</v>
      </c>
      <c r="D186" s="138" t="s">
        <v>153</v>
      </c>
      <c r="E186" s="139" t="s">
        <v>1251</v>
      </c>
      <c r="F186" s="140" t="s">
        <v>1252</v>
      </c>
      <c r="G186" s="141" t="s">
        <v>156</v>
      </c>
      <c r="H186" s="142">
        <v>1</v>
      </c>
      <c r="I186" s="143"/>
      <c r="J186" s="143"/>
      <c r="K186" s="144">
        <f t="shared" si="40"/>
        <v>0</v>
      </c>
      <c r="L186" s="140" t="s">
        <v>173</v>
      </c>
      <c r="M186" s="30"/>
      <c r="N186" s="145" t="s">
        <v>1</v>
      </c>
      <c r="O186" s="146" t="s">
        <v>41</v>
      </c>
      <c r="P186" s="147">
        <f t="shared" si="41"/>
        <v>0</v>
      </c>
      <c r="Q186" s="147">
        <f t="shared" si="42"/>
        <v>0</v>
      </c>
      <c r="R186" s="147">
        <f t="shared" si="43"/>
        <v>0</v>
      </c>
      <c r="S186" s="55"/>
      <c r="T186" s="148">
        <f t="shared" si="44"/>
        <v>0</v>
      </c>
      <c r="U186" s="148">
        <v>6.4000000000000005E-4</v>
      </c>
      <c r="V186" s="148">
        <f t="shared" si="45"/>
        <v>6.4000000000000005E-4</v>
      </c>
      <c r="W186" s="148">
        <v>0</v>
      </c>
      <c r="X186" s="149">
        <f t="shared" si="46"/>
        <v>0</v>
      </c>
      <c r="Y186" s="29"/>
      <c r="Z186" s="29"/>
      <c r="AA186" s="29"/>
      <c r="AB186" s="29"/>
      <c r="AC186" s="29"/>
      <c r="AD186" s="29"/>
      <c r="AE186" s="29"/>
      <c r="AR186" s="150" t="s">
        <v>257</v>
      </c>
      <c r="AT186" s="150" t="s">
        <v>153</v>
      </c>
      <c r="AU186" s="150" t="s">
        <v>88</v>
      </c>
      <c r="AY186" s="14" t="s">
        <v>152</v>
      </c>
      <c r="BE186" s="151">
        <f t="shared" si="47"/>
        <v>0</v>
      </c>
      <c r="BF186" s="151">
        <f t="shared" si="48"/>
        <v>0</v>
      </c>
      <c r="BG186" s="151">
        <f t="shared" si="49"/>
        <v>0</v>
      </c>
      <c r="BH186" s="151">
        <f t="shared" si="50"/>
        <v>0</v>
      </c>
      <c r="BI186" s="151">
        <f t="shared" si="51"/>
        <v>0</v>
      </c>
      <c r="BJ186" s="14" t="s">
        <v>86</v>
      </c>
      <c r="BK186" s="151">
        <f t="shared" si="52"/>
        <v>0</v>
      </c>
      <c r="BL186" s="14" t="s">
        <v>257</v>
      </c>
      <c r="BM186" s="150" t="s">
        <v>1253</v>
      </c>
    </row>
    <row r="187" spans="1:65" s="2" customFormat="1" ht="16.5" customHeight="1">
      <c r="A187" s="29"/>
      <c r="B187" s="137"/>
      <c r="C187" s="160" t="s">
        <v>101</v>
      </c>
      <c r="D187" s="160" t="s">
        <v>262</v>
      </c>
      <c r="E187" s="161" t="s">
        <v>1254</v>
      </c>
      <c r="F187" s="162" t="s">
        <v>1255</v>
      </c>
      <c r="G187" s="163" t="s">
        <v>172</v>
      </c>
      <c r="H187" s="164">
        <v>1</v>
      </c>
      <c r="I187" s="165"/>
      <c r="J187" s="166"/>
      <c r="K187" s="167">
        <f t="shared" si="40"/>
        <v>0</v>
      </c>
      <c r="L187" s="162" t="s">
        <v>1</v>
      </c>
      <c r="M187" s="168"/>
      <c r="N187" s="169" t="s">
        <v>1</v>
      </c>
      <c r="O187" s="146" t="s">
        <v>41</v>
      </c>
      <c r="P187" s="147">
        <f t="shared" si="41"/>
        <v>0</v>
      </c>
      <c r="Q187" s="147">
        <f t="shared" si="42"/>
        <v>0</v>
      </c>
      <c r="R187" s="147">
        <f t="shared" si="43"/>
        <v>0</v>
      </c>
      <c r="S187" s="55"/>
      <c r="T187" s="148">
        <f t="shared" si="44"/>
        <v>0</v>
      </c>
      <c r="U187" s="148">
        <v>1.4E-2</v>
      </c>
      <c r="V187" s="148">
        <f t="shared" si="45"/>
        <v>1.4E-2</v>
      </c>
      <c r="W187" s="148">
        <v>0</v>
      </c>
      <c r="X187" s="149">
        <f t="shared" si="46"/>
        <v>0</v>
      </c>
      <c r="Y187" s="29"/>
      <c r="Z187" s="29"/>
      <c r="AA187" s="29"/>
      <c r="AB187" s="29"/>
      <c r="AC187" s="29"/>
      <c r="AD187" s="29"/>
      <c r="AE187" s="29"/>
      <c r="AR187" s="150" t="s">
        <v>265</v>
      </c>
      <c r="AT187" s="150" t="s">
        <v>262</v>
      </c>
      <c r="AU187" s="150" t="s">
        <v>88</v>
      </c>
      <c r="AY187" s="14" t="s">
        <v>152</v>
      </c>
      <c r="BE187" s="151">
        <f t="shared" si="47"/>
        <v>0</v>
      </c>
      <c r="BF187" s="151">
        <f t="shared" si="48"/>
        <v>0</v>
      </c>
      <c r="BG187" s="151">
        <f t="shared" si="49"/>
        <v>0</v>
      </c>
      <c r="BH187" s="151">
        <f t="shared" si="50"/>
        <v>0</v>
      </c>
      <c r="BI187" s="151">
        <f t="shared" si="51"/>
        <v>0</v>
      </c>
      <c r="BJ187" s="14" t="s">
        <v>86</v>
      </c>
      <c r="BK187" s="151">
        <f t="shared" si="52"/>
        <v>0</v>
      </c>
      <c r="BL187" s="14" t="s">
        <v>257</v>
      </c>
      <c r="BM187" s="150" t="s">
        <v>1256</v>
      </c>
    </row>
    <row r="188" spans="1:65" s="2" customFormat="1" ht="24.15" customHeight="1">
      <c r="A188" s="29"/>
      <c r="B188" s="137"/>
      <c r="C188" s="138" t="s">
        <v>487</v>
      </c>
      <c r="D188" s="138" t="s">
        <v>153</v>
      </c>
      <c r="E188" s="139" t="s">
        <v>1257</v>
      </c>
      <c r="F188" s="140" t="s">
        <v>1258</v>
      </c>
      <c r="G188" s="141" t="s">
        <v>156</v>
      </c>
      <c r="H188" s="142">
        <v>2</v>
      </c>
      <c r="I188" s="143"/>
      <c r="J188" s="143"/>
      <c r="K188" s="144">
        <f t="shared" si="40"/>
        <v>0</v>
      </c>
      <c r="L188" s="140" t="s">
        <v>173</v>
      </c>
      <c r="M188" s="30"/>
      <c r="N188" s="145" t="s">
        <v>1</v>
      </c>
      <c r="O188" s="146" t="s">
        <v>41</v>
      </c>
      <c r="P188" s="147">
        <f t="shared" si="41"/>
        <v>0</v>
      </c>
      <c r="Q188" s="147">
        <f t="shared" si="42"/>
        <v>0</v>
      </c>
      <c r="R188" s="147">
        <f t="shared" si="43"/>
        <v>0</v>
      </c>
      <c r="S188" s="55"/>
      <c r="T188" s="148">
        <f t="shared" si="44"/>
        <v>0</v>
      </c>
      <c r="U188" s="148">
        <v>1.0659999999999999E-2</v>
      </c>
      <c r="V188" s="148">
        <f t="shared" si="45"/>
        <v>2.1319999999999999E-2</v>
      </c>
      <c r="W188" s="148">
        <v>0</v>
      </c>
      <c r="X188" s="149">
        <f t="shared" si="46"/>
        <v>0</v>
      </c>
      <c r="Y188" s="29"/>
      <c r="Z188" s="29"/>
      <c r="AA188" s="29"/>
      <c r="AB188" s="29"/>
      <c r="AC188" s="29"/>
      <c r="AD188" s="29"/>
      <c r="AE188" s="29"/>
      <c r="AR188" s="150" t="s">
        <v>257</v>
      </c>
      <c r="AT188" s="150" t="s">
        <v>153</v>
      </c>
      <c r="AU188" s="150" t="s">
        <v>88</v>
      </c>
      <c r="AY188" s="14" t="s">
        <v>152</v>
      </c>
      <c r="BE188" s="151">
        <f t="shared" si="47"/>
        <v>0</v>
      </c>
      <c r="BF188" s="151">
        <f t="shared" si="48"/>
        <v>0</v>
      </c>
      <c r="BG188" s="151">
        <f t="shared" si="49"/>
        <v>0</v>
      </c>
      <c r="BH188" s="151">
        <f t="shared" si="50"/>
        <v>0</v>
      </c>
      <c r="BI188" s="151">
        <f t="shared" si="51"/>
        <v>0</v>
      </c>
      <c r="BJ188" s="14" t="s">
        <v>86</v>
      </c>
      <c r="BK188" s="151">
        <f t="shared" si="52"/>
        <v>0</v>
      </c>
      <c r="BL188" s="14" t="s">
        <v>257</v>
      </c>
      <c r="BM188" s="150" t="s">
        <v>1259</v>
      </c>
    </row>
    <row r="189" spans="1:65" s="2" customFormat="1" ht="24.15" customHeight="1">
      <c r="A189" s="29"/>
      <c r="B189" s="137"/>
      <c r="C189" s="138" t="s">
        <v>491</v>
      </c>
      <c r="D189" s="138" t="s">
        <v>153</v>
      </c>
      <c r="E189" s="139" t="s">
        <v>1260</v>
      </c>
      <c r="F189" s="140" t="s">
        <v>1261</v>
      </c>
      <c r="G189" s="141" t="s">
        <v>156</v>
      </c>
      <c r="H189" s="142">
        <v>17</v>
      </c>
      <c r="I189" s="143"/>
      <c r="J189" s="143"/>
      <c r="K189" s="144">
        <f t="shared" si="40"/>
        <v>0</v>
      </c>
      <c r="L189" s="140" t="s">
        <v>173</v>
      </c>
      <c r="M189" s="30"/>
      <c r="N189" s="145" t="s">
        <v>1</v>
      </c>
      <c r="O189" s="146" t="s">
        <v>41</v>
      </c>
      <c r="P189" s="147">
        <f t="shared" si="41"/>
        <v>0</v>
      </c>
      <c r="Q189" s="147">
        <f t="shared" si="42"/>
        <v>0</v>
      </c>
      <c r="R189" s="147">
        <f t="shared" si="43"/>
        <v>0</v>
      </c>
      <c r="S189" s="55"/>
      <c r="T189" s="148">
        <f t="shared" si="44"/>
        <v>0</v>
      </c>
      <c r="U189" s="148">
        <v>2.4000000000000001E-4</v>
      </c>
      <c r="V189" s="148">
        <f t="shared" si="45"/>
        <v>4.0800000000000003E-3</v>
      </c>
      <c r="W189" s="148">
        <v>0</v>
      </c>
      <c r="X189" s="149">
        <f t="shared" si="46"/>
        <v>0</v>
      </c>
      <c r="Y189" s="29"/>
      <c r="Z189" s="29"/>
      <c r="AA189" s="29"/>
      <c r="AB189" s="29"/>
      <c r="AC189" s="29"/>
      <c r="AD189" s="29"/>
      <c r="AE189" s="29"/>
      <c r="AR189" s="150" t="s">
        <v>257</v>
      </c>
      <c r="AT189" s="150" t="s">
        <v>153</v>
      </c>
      <c r="AU189" s="150" t="s">
        <v>88</v>
      </c>
      <c r="AY189" s="14" t="s">
        <v>152</v>
      </c>
      <c r="BE189" s="151">
        <f t="shared" si="47"/>
        <v>0</v>
      </c>
      <c r="BF189" s="151">
        <f t="shared" si="48"/>
        <v>0</v>
      </c>
      <c r="BG189" s="151">
        <f t="shared" si="49"/>
        <v>0</v>
      </c>
      <c r="BH189" s="151">
        <f t="shared" si="50"/>
        <v>0</v>
      </c>
      <c r="BI189" s="151">
        <f t="shared" si="51"/>
        <v>0</v>
      </c>
      <c r="BJ189" s="14" t="s">
        <v>86</v>
      </c>
      <c r="BK189" s="151">
        <f t="shared" si="52"/>
        <v>0</v>
      </c>
      <c r="BL189" s="14" t="s">
        <v>257</v>
      </c>
      <c r="BM189" s="150" t="s">
        <v>1262</v>
      </c>
    </row>
    <row r="190" spans="1:65" s="2" customFormat="1" ht="24.15" customHeight="1">
      <c r="A190" s="29"/>
      <c r="B190" s="137"/>
      <c r="C190" s="138" t="s">
        <v>497</v>
      </c>
      <c r="D190" s="138" t="s">
        <v>153</v>
      </c>
      <c r="E190" s="139" t="s">
        <v>1263</v>
      </c>
      <c r="F190" s="140" t="s">
        <v>1264</v>
      </c>
      <c r="G190" s="141" t="s">
        <v>156</v>
      </c>
      <c r="H190" s="142">
        <v>2</v>
      </c>
      <c r="I190" s="143"/>
      <c r="J190" s="143"/>
      <c r="K190" s="144">
        <f t="shared" si="40"/>
        <v>0</v>
      </c>
      <c r="L190" s="140" t="s">
        <v>173</v>
      </c>
      <c r="M190" s="30"/>
      <c r="N190" s="145" t="s">
        <v>1</v>
      </c>
      <c r="O190" s="146" t="s">
        <v>41</v>
      </c>
      <c r="P190" s="147">
        <f t="shared" si="41"/>
        <v>0</v>
      </c>
      <c r="Q190" s="147">
        <f t="shared" si="42"/>
        <v>0</v>
      </c>
      <c r="R190" s="147">
        <f t="shared" si="43"/>
        <v>0</v>
      </c>
      <c r="S190" s="55"/>
      <c r="T190" s="148">
        <f t="shared" si="44"/>
        <v>0</v>
      </c>
      <c r="U190" s="148">
        <v>1.72E-3</v>
      </c>
      <c r="V190" s="148">
        <f t="shared" si="45"/>
        <v>3.4399999999999999E-3</v>
      </c>
      <c r="W190" s="148">
        <v>0</v>
      </c>
      <c r="X190" s="149">
        <f t="shared" si="46"/>
        <v>0</v>
      </c>
      <c r="Y190" s="29"/>
      <c r="Z190" s="29"/>
      <c r="AA190" s="29"/>
      <c r="AB190" s="29"/>
      <c r="AC190" s="29"/>
      <c r="AD190" s="29"/>
      <c r="AE190" s="29"/>
      <c r="AR190" s="150" t="s">
        <v>257</v>
      </c>
      <c r="AT190" s="150" t="s">
        <v>153</v>
      </c>
      <c r="AU190" s="150" t="s">
        <v>88</v>
      </c>
      <c r="AY190" s="14" t="s">
        <v>152</v>
      </c>
      <c r="BE190" s="151">
        <f t="shared" si="47"/>
        <v>0</v>
      </c>
      <c r="BF190" s="151">
        <f t="shared" si="48"/>
        <v>0</v>
      </c>
      <c r="BG190" s="151">
        <f t="shared" si="49"/>
        <v>0</v>
      </c>
      <c r="BH190" s="151">
        <f t="shared" si="50"/>
        <v>0</v>
      </c>
      <c r="BI190" s="151">
        <f t="shared" si="51"/>
        <v>0</v>
      </c>
      <c r="BJ190" s="14" t="s">
        <v>86</v>
      </c>
      <c r="BK190" s="151">
        <f t="shared" si="52"/>
        <v>0</v>
      </c>
      <c r="BL190" s="14" t="s">
        <v>257</v>
      </c>
      <c r="BM190" s="150" t="s">
        <v>1265</v>
      </c>
    </row>
    <row r="191" spans="1:65" s="2" customFormat="1" ht="24.15" customHeight="1">
      <c r="A191" s="29"/>
      <c r="B191" s="137"/>
      <c r="C191" s="138" t="s">
        <v>501</v>
      </c>
      <c r="D191" s="138" t="s">
        <v>153</v>
      </c>
      <c r="E191" s="139" t="s">
        <v>1266</v>
      </c>
      <c r="F191" s="140" t="s">
        <v>1267</v>
      </c>
      <c r="G191" s="141" t="s">
        <v>156</v>
      </c>
      <c r="H191" s="142">
        <v>2</v>
      </c>
      <c r="I191" s="143"/>
      <c r="J191" s="143"/>
      <c r="K191" s="144">
        <f t="shared" si="40"/>
        <v>0</v>
      </c>
      <c r="L191" s="140" t="s">
        <v>173</v>
      </c>
      <c r="M191" s="30"/>
      <c r="N191" s="145" t="s">
        <v>1</v>
      </c>
      <c r="O191" s="146" t="s">
        <v>41</v>
      </c>
      <c r="P191" s="147">
        <f t="shared" si="41"/>
        <v>0</v>
      </c>
      <c r="Q191" s="147">
        <f t="shared" si="42"/>
        <v>0</v>
      </c>
      <c r="R191" s="147">
        <f t="shared" si="43"/>
        <v>0</v>
      </c>
      <c r="S191" s="55"/>
      <c r="T191" s="148">
        <f t="shared" si="44"/>
        <v>0</v>
      </c>
      <c r="U191" s="148">
        <v>1.8E-3</v>
      </c>
      <c r="V191" s="148">
        <f t="shared" si="45"/>
        <v>3.5999999999999999E-3</v>
      </c>
      <c r="W191" s="148">
        <v>0</v>
      </c>
      <c r="X191" s="149">
        <f t="shared" si="46"/>
        <v>0</v>
      </c>
      <c r="Y191" s="29"/>
      <c r="Z191" s="29"/>
      <c r="AA191" s="29"/>
      <c r="AB191" s="29"/>
      <c r="AC191" s="29"/>
      <c r="AD191" s="29"/>
      <c r="AE191" s="29"/>
      <c r="AR191" s="150" t="s">
        <v>257</v>
      </c>
      <c r="AT191" s="150" t="s">
        <v>153</v>
      </c>
      <c r="AU191" s="150" t="s">
        <v>88</v>
      </c>
      <c r="AY191" s="14" t="s">
        <v>152</v>
      </c>
      <c r="BE191" s="151">
        <f t="shared" si="47"/>
        <v>0</v>
      </c>
      <c r="BF191" s="151">
        <f t="shared" si="48"/>
        <v>0</v>
      </c>
      <c r="BG191" s="151">
        <f t="shared" si="49"/>
        <v>0</v>
      </c>
      <c r="BH191" s="151">
        <f t="shared" si="50"/>
        <v>0</v>
      </c>
      <c r="BI191" s="151">
        <f t="shared" si="51"/>
        <v>0</v>
      </c>
      <c r="BJ191" s="14" t="s">
        <v>86</v>
      </c>
      <c r="BK191" s="151">
        <f t="shared" si="52"/>
        <v>0</v>
      </c>
      <c r="BL191" s="14" t="s">
        <v>257</v>
      </c>
      <c r="BM191" s="150" t="s">
        <v>1268</v>
      </c>
    </row>
    <row r="192" spans="1:65" s="2" customFormat="1" ht="22.8">
      <c r="A192" s="29"/>
      <c r="B192" s="137"/>
      <c r="C192" s="138" t="s">
        <v>505</v>
      </c>
      <c r="D192" s="138" t="s">
        <v>153</v>
      </c>
      <c r="E192" s="139" t="s">
        <v>1269</v>
      </c>
      <c r="F192" s="140" t="s">
        <v>1270</v>
      </c>
      <c r="G192" s="141" t="s">
        <v>156</v>
      </c>
      <c r="H192" s="142">
        <v>4</v>
      </c>
      <c r="I192" s="143"/>
      <c r="J192" s="143"/>
      <c r="K192" s="144">
        <f t="shared" si="40"/>
        <v>0</v>
      </c>
      <c r="L192" s="140" t="s">
        <v>173</v>
      </c>
      <c r="M192" s="30"/>
      <c r="N192" s="145" t="s">
        <v>1</v>
      </c>
      <c r="O192" s="146" t="s">
        <v>41</v>
      </c>
      <c r="P192" s="147">
        <f t="shared" si="41"/>
        <v>0</v>
      </c>
      <c r="Q192" s="147">
        <f t="shared" si="42"/>
        <v>0</v>
      </c>
      <c r="R192" s="147">
        <f t="shared" si="43"/>
        <v>0</v>
      </c>
      <c r="S192" s="55"/>
      <c r="T192" s="148">
        <f t="shared" si="44"/>
        <v>0</v>
      </c>
      <c r="U192" s="148">
        <v>1.8E-3</v>
      </c>
      <c r="V192" s="148">
        <f t="shared" si="45"/>
        <v>7.1999999999999998E-3</v>
      </c>
      <c r="W192" s="148">
        <v>0</v>
      </c>
      <c r="X192" s="149">
        <f t="shared" si="46"/>
        <v>0</v>
      </c>
      <c r="Y192" s="29"/>
      <c r="Z192" s="29"/>
      <c r="AA192" s="29"/>
      <c r="AB192" s="29"/>
      <c r="AC192" s="29"/>
      <c r="AD192" s="29"/>
      <c r="AE192" s="29"/>
      <c r="AR192" s="150" t="s">
        <v>257</v>
      </c>
      <c r="AT192" s="150" t="s">
        <v>153</v>
      </c>
      <c r="AU192" s="150" t="s">
        <v>88</v>
      </c>
      <c r="AY192" s="14" t="s">
        <v>152</v>
      </c>
      <c r="BE192" s="151">
        <f t="shared" si="47"/>
        <v>0</v>
      </c>
      <c r="BF192" s="151">
        <f t="shared" si="48"/>
        <v>0</v>
      </c>
      <c r="BG192" s="151">
        <f t="shared" si="49"/>
        <v>0</v>
      </c>
      <c r="BH192" s="151">
        <f t="shared" si="50"/>
        <v>0</v>
      </c>
      <c r="BI192" s="151">
        <f t="shared" si="51"/>
        <v>0</v>
      </c>
      <c r="BJ192" s="14" t="s">
        <v>86</v>
      </c>
      <c r="BK192" s="151">
        <f t="shared" si="52"/>
        <v>0</v>
      </c>
      <c r="BL192" s="14" t="s">
        <v>257</v>
      </c>
      <c r="BM192" s="150" t="s">
        <v>1271</v>
      </c>
    </row>
    <row r="193" spans="1:65" s="2" customFormat="1" ht="24.15" customHeight="1">
      <c r="A193" s="29"/>
      <c r="B193" s="137"/>
      <c r="C193" s="138" t="s">
        <v>509</v>
      </c>
      <c r="D193" s="138" t="s">
        <v>153</v>
      </c>
      <c r="E193" s="139" t="s">
        <v>1272</v>
      </c>
      <c r="F193" s="140" t="s">
        <v>1273</v>
      </c>
      <c r="G193" s="141" t="s">
        <v>304</v>
      </c>
      <c r="H193" s="170"/>
      <c r="I193" s="143"/>
      <c r="J193" s="143"/>
      <c r="K193" s="144">
        <f t="shared" si="40"/>
        <v>0</v>
      </c>
      <c r="L193" s="140" t="s">
        <v>173</v>
      </c>
      <c r="M193" s="30"/>
      <c r="N193" s="145" t="s">
        <v>1</v>
      </c>
      <c r="O193" s="146" t="s">
        <v>41</v>
      </c>
      <c r="P193" s="147">
        <f t="shared" si="41"/>
        <v>0</v>
      </c>
      <c r="Q193" s="147">
        <f t="shared" si="42"/>
        <v>0</v>
      </c>
      <c r="R193" s="147">
        <f t="shared" si="43"/>
        <v>0</v>
      </c>
      <c r="S193" s="55"/>
      <c r="T193" s="148">
        <f t="shared" si="44"/>
        <v>0</v>
      </c>
      <c r="U193" s="148">
        <v>0</v>
      </c>
      <c r="V193" s="148">
        <f t="shared" si="45"/>
        <v>0</v>
      </c>
      <c r="W193" s="148">
        <v>0</v>
      </c>
      <c r="X193" s="149">
        <f t="shared" si="46"/>
        <v>0</v>
      </c>
      <c r="Y193" s="29"/>
      <c r="Z193" s="29"/>
      <c r="AA193" s="29"/>
      <c r="AB193" s="29"/>
      <c r="AC193" s="29"/>
      <c r="AD193" s="29"/>
      <c r="AE193" s="29"/>
      <c r="AR193" s="150" t="s">
        <v>257</v>
      </c>
      <c r="AT193" s="150" t="s">
        <v>153</v>
      </c>
      <c r="AU193" s="150" t="s">
        <v>88</v>
      </c>
      <c r="AY193" s="14" t="s">
        <v>152</v>
      </c>
      <c r="BE193" s="151">
        <f t="shared" si="47"/>
        <v>0</v>
      </c>
      <c r="BF193" s="151">
        <f t="shared" si="48"/>
        <v>0</v>
      </c>
      <c r="BG193" s="151">
        <f t="shared" si="49"/>
        <v>0</v>
      </c>
      <c r="BH193" s="151">
        <f t="shared" si="50"/>
        <v>0</v>
      </c>
      <c r="BI193" s="151">
        <f t="shared" si="51"/>
        <v>0</v>
      </c>
      <c r="BJ193" s="14" t="s">
        <v>86</v>
      </c>
      <c r="BK193" s="151">
        <f t="shared" si="52"/>
        <v>0</v>
      </c>
      <c r="BL193" s="14" t="s">
        <v>257</v>
      </c>
      <c r="BM193" s="150" t="s">
        <v>1274</v>
      </c>
    </row>
    <row r="194" spans="1:65" s="12" customFormat="1" ht="22.8" customHeight="1">
      <c r="B194" s="125"/>
      <c r="D194" s="126" t="s">
        <v>77</v>
      </c>
      <c r="E194" s="152" t="s">
        <v>1275</v>
      </c>
      <c r="F194" s="152" t="s">
        <v>1276</v>
      </c>
      <c r="I194" s="128"/>
      <c r="J194" s="128"/>
      <c r="K194" s="153">
        <f>BK194</f>
        <v>0</v>
      </c>
      <c r="M194" s="125"/>
      <c r="N194" s="130"/>
      <c r="O194" s="131"/>
      <c r="P194" s="131"/>
      <c r="Q194" s="132">
        <f>SUM(Q195:Q196)</f>
        <v>0</v>
      </c>
      <c r="R194" s="132">
        <f>SUM(R195:R196)</f>
        <v>0</v>
      </c>
      <c r="S194" s="131"/>
      <c r="T194" s="133">
        <f>SUM(T195:T196)</f>
        <v>0</v>
      </c>
      <c r="U194" s="131"/>
      <c r="V194" s="133">
        <f>SUM(V195:V196)</f>
        <v>3.6799999999999999E-2</v>
      </c>
      <c r="W194" s="131"/>
      <c r="X194" s="134">
        <f>SUM(X195:X196)</f>
        <v>0</v>
      </c>
      <c r="AR194" s="126" t="s">
        <v>88</v>
      </c>
      <c r="AT194" s="135" t="s">
        <v>77</v>
      </c>
      <c r="AU194" s="135" t="s">
        <v>86</v>
      </c>
      <c r="AY194" s="126" t="s">
        <v>152</v>
      </c>
      <c r="BK194" s="136">
        <f>SUM(BK195:BK196)</f>
        <v>0</v>
      </c>
    </row>
    <row r="195" spans="1:65" s="2" customFormat="1" ht="33" customHeight="1">
      <c r="A195" s="29"/>
      <c r="B195" s="137"/>
      <c r="C195" s="138" t="s">
        <v>513</v>
      </c>
      <c r="D195" s="138" t="s">
        <v>153</v>
      </c>
      <c r="E195" s="139" t="s">
        <v>1277</v>
      </c>
      <c r="F195" s="140" t="s">
        <v>1278</v>
      </c>
      <c r="G195" s="141" t="s">
        <v>156</v>
      </c>
      <c r="H195" s="142">
        <v>4</v>
      </c>
      <c r="I195" s="143"/>
      <c r="J195" s="143"/>
      <c r="K195" s="144">
        <f>ROUND(P195*H195,2)</f>
        <v>0</v>
      </c>
      <c r="L195" s="140" t="s">
        <v>173</v>
      </c>
      <c r="M195" s="30"/>
      <c r="N195" s="145" t="s">
        <v>1</v>
      </c>
      <c r="O195" s="146" t="s">
        <v>41</v>
      </c>
      <c r="P195" s="147">
        <f>I195+J195</f>
        <v>0</v>
      </c>
      <c r="Q195" s="147">
        <f>ROUND(I195*H195,2)</f>
        <v>0</v>
      </c>
      <c r="R195" s="147">
        <f>ROUND(J195*H195,2)</f>
        <v>0</v>
      </c>
      <c r="S195" s="55"/>
      <c r="T195" s="148">
        <f>S195*H195</f>
        <v>0</v>
      </c>
      <c r="U195" s="148">
        <v>9.1999999999999998E-3</v>
      </c>
      <c r="V195" s="148">
        <f>U195*H195</f>
        <v>3.6799999999999999E-2</v>
      </c>
      <c r="W195" s="148">
        <v>0</v>
      </c>
      <c r="X195" s="149">
        <f>W195*H195</f>
        <v>0</v>
      </c>
      <c r="Y195" s="29"/>
      <c r="Z195" s="29"/>
      <c r="AA195" s="29"/>
      <c r="AB195" s="29"/>
      <c r="AC195" s="29"/>
      <c r="AD195" s="29"/>
      <c r="AE195" s="29"/>
      <c r="AR195" s="150" t="s">
        <v>257</v>
      </c>
      <c r="AT195" s="150" t="s">
        <v>153</v>
      </c>
      <c r="AU195" s="150" t="s">
        <v>88</v>
      </c>
      <c r="AY195" s="14" t="s">
        <v>152</v>
      </c>
      <c r="BE195" s="151">
        <f>IF(O195="základní",K195,0)</f>
        <v>0</v>
      </c>
      <c r="BF195" s="151">
        <f>IF(O195="snížená",K195,0)</f>
        <v>0</v>
      </c>
      <c r="BG195" s="151">
        <f>IF(O195="zákl. přenesená",K195,0)</f>
        <v>0</v>
      </c>
      <c r="BH195" s="151">
        <f>IF(O195="sníž. přenesená",K195,0)</f>
        <v>0</v>
      </c>
      <c r="BI195" s="151">
        <f>IF(O195="nulová",K195,0)</f>
        <v>0</v>
      </c>
      <c r="BJ195" s="14" t="s">
        <v>86</v>
      </c>
      <c r="BK195" s="151">
        <f>ROUND(P195*H195,2)</f>
        <v>0</v>
      </c>
      <c r="BL195" s="14" t="s">
        <v>257</v>
      </c>
      <c r="BM195" s="150" t="s">
        <v>1279</v>
      </c>
    </row>
    <row r="196" spans="1:65" s="2" customFormat="1" ht="24.15" customHeight="1">
      <c r="A196" s="29"/>
      <c r="B196" s="137"/>
      <c r="C196" s="138" t="s">
        <v>517</v>
      </c>
      <c r="D196" s="138" t="s">
        <v>153</v>
      </c>
      <c r="E196" s="139" t="s">
        <v>1280</v>
      </c>
      <c r="F196" s="140" t="s">
        <v>1281</v>
      </c>
      <c r="G196" s="141" t="s">
        <v>304</v>
      </c>
      <c r="H196" s="170"/>
      <c r="I196" s="143"/>
      <c r="J196" s="143"/>
      <c r="K196" s="144">
        <f>ROUND(P196*H196,2)</f>
        <v>0</v>
      </c>
      <c r="L196" s="140" t="s">
        <v>173</v>
      </c>
      <c r="M196" s="30"/>
      <c r="N196" s="154" t="s">
        <v>1</v>
      </c>
      <c r="O196" s="155" t="s">
        <v>41</v>
      </c>
      <c r="P196" s="156">
        <f>I196+J196</f>
        <v>0</v>
      </c>
      <c r="Q196" s="156">
        <f>ROUND(I196*H196,2)</f>
        <v>0</v>
      </c>
      <c r="R196" s="156">
        <f>ROUND(J196*H196,2)</f>
        <v>0</v>
      </c>
      <c r="S196" s="157"/>
      <c r="T196" s="158">
        <f>S196*H196</f>
        <v>0</v>
      </c>
      <c r="U196" s="158">
        <v>0</v>
      </c>
      <c r="V196" s="158">
        <f>U196*H196</f>
        <v>0</v>
      </c>
      <c r="W196" s="158">
        <v>0</v>
      </c>
      <c r="X196" s="159">
        <f>W196*H196</f>
        <v>0</v>
      </c>
      <c r="Y196" s="29"/>
      <c r="Z196" s="29"/>
      <c r="AA196" s="29"/>
      <c r="AB196" s="29"/>
      <c r="AC196" s="29"/>
      <c r="AD196" s="29"/>
      <c r="AE196" s="29"/>
      <c r="AR196" s="150" t="s">
        <v>257</v>
      </c>
      <c r="AT196" s="150" t="s">
        <v>153</v>
      </c>
      <c r="AU196" s="150" t="s">
        <v>88</v>
      </c>
      <c r="AY196" s="14" t="s">
        <v>152</v>
      </c>
      <c r="BE196" s="151">
        <f>IF(O196="základní",K196,0)</f>
        <v>0</v>
      </c>
      <c r="BF196" s="151">
        <f>IF(O196="snížená",K196,0)</f>
        <v>0</v>
      </c>
      <c r="BG196" s="151">
        <f>IF(O196="zákl. přenesená",K196,0)</f>
        <v>0</v>
      </c>
      <c r="BH196" s="151">
        <f>IF(O196="sníž. přenesená",K196,0)</f>
        <v>0</v>
      </c>
      <c r="BI196" s="151">
        <f>IF(O196="nulová",K196,0)</f>
        <v>0</v>
      </c>
      <c r="BJ196" s="14" t="s">
        <v>86</v>
      </c>
      <c r="BK196" s="151">
        <f>ROUND(P196*H196,2)</f>
        <v>0</v>
      </c>
      <c r="BL196" s="14" t="s">
        <v>257</v>
      </c>
      <c r="BM196" s="150" t="s">
        <v>1282</v>
      </c>
    </row>
    <row r="197" spans="1:65" s="2" customFormat="1" ht="6.9" customHeight="1">
      <c r="A197" s="29"/>
      <c r="B197" s="44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30"/>
      <c r="N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6:L196"/>
  <mergeCells count="9">
    <mergeCell ref="E87:H87"/>
    <mergeCell ref="E117:H117"/>
    <mergeCell ref="E119:H11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00 - Vedlejší náklady</vt:lpstr>
      <vt:lpstr>10 - 1PP</vt:lpstr>
      <vt:lpstr>20 - 1NP</vt:lpstr>
      <vt:lpstr>30 - 2NP</vt:lpstr>
      <vt:lpstr>40 - Podkroví</vt:lpstr>
      <vt:lpstr>50 - Odrenážování objektu...</vt:lpstr>
      <vt:lpstr>60 - Zateplení</vt:lpstr>
      <vt:lpstr>70 - ZTI</vt:lpstr>
      <vt:lpstr>80 - ÚT</vt:lpstr>
      <vt:lpstr>90 - Elektroinstalace</vt:lpstr>
      <vt:lpstr>'00 - Vedlejší náklady'!Názvy_tisku</vt:lpstr>
      <vt:lpstr>'10 - 1PP'!Názvy_tisku</vt:lpstr>
      <vt:lpstr>'20 - 1NP'!Názvy_tisku</vt:lpstr>
      <vt:lpstr>'30 - 2NP'!Názvy_tisku</vt:lpstr>
      <vt:lpstr>'40 - Podkroví'!Názvy_tisku</vt:lpstr>
      <vt:lpstr>'50 - Odrenážování objektu...'!Názvy_tisku</vt:lpstr>
      <vt:lpstr>'60 - Zateplení'!Názvy_tisku</vt:lpstr>
      <vt:lpstr>'70 - ZTI'!Názvy_tisku</vt:lpstr>
      <vt:lpstr>'80 - ÚT'!Názvy_tisku</vt:lpstr>
      <vt:lpstr>'90 - Elektroinstalace'!Názvy_tisku</vt:lpstr>
      <vt:lpstr>'Rekapitulace stavby'!Názvy_tisku</vt:lpstr>
      <vt:lpstr>'00 - Vedlejší náklady'!Oblast_tisku</vt:lpstr>
      <vt:lpstr>'10 - 1PP'!Oblast_tisku</vt:lpstr>
      <vt:lpstr>'20 - 1NP'!Oblast_tisku</vt:lpstr>
      <vt:lpstr>'30 - 2NP'!Oblast_tisku</vt:lpstr>
      <vt:lpstr>'40 - Podkroví'!Oblast_tisku</vt:lpstr>
      <vt:lpstr>'50 - Odrenážování objektu...'!Oblast_tisku</vt:lpstr>
      <vt:lpstr>'60 - Zateplení'!Oblast_tisku</vt:lpstr>
      <vt:lpstr>'70 - ZTI'!Oblast_tisku</vt:lpstr>
      <vt:lpstr>'80 - ÚT'!Oblast_tisku</vt:lpstr>
      <vt:lpstr>'90 - Elektroinstalace'!Oblast_tisku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LEGION-MILAN\Milan</dc:creator>
  <cp:lastModifiedBy>Nikola Smolková</cp:lastModifiedBy>
  <dcterms:created xsi:type="dcterms:W3CDTF">2023-12-21T09:37:29Z</dcterms:created>
  <dcterms:modified xsi:type="dcterms:W3CDTF">2024-01-03T14:47:11Z</dcterms:modified>
</cp:coreProperties>
</file>